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AAR CY 2022-all\FS-Detailed CY 2022-for AAR\"/>
    </mc:Choice>
  </mc:AlternateContent>
  <xr:revisionPtr revIDLastSave="0" documentId="13_ncr:1_{5CD1BCA7-20D4-4FE9-B31B-C120478033BC}" xr6:coauthVersionLast="47" xr6:coauthVersionMax="47" xr10:uidLastSave="{00000000-0000-0000-0000-000000000000}"/>
  <bookViews>
    <workbookView xWindow="780" yWindow="420" windowWidth="10284" windowHeight="12060" firstSheet="1" activeTab="3" xr2:uid="{00000000-000D-0000-FFFF-FFFF00000000}"/>
  </bookViews>
  <sheets>
    <sheet name="sfp" sheetId="8" r:id="rId1"/>
    <sheet name="SFP-DETAILED" sheetId="15" r:id="rId2"/>
    <sheet name="sci" sheetId="9" r:id="rId3"/>
    <sheet name="SCI-DETAILED" sheetId="16" r:id="rId4"/>
    <sheet name="SCE" sheetId="17" r:id="rId5"/>
    <sheet name="scf" sheetId="19" r:id="rId6"/>
  </sheets>
  <definedNames>
    <definedName name="_xlnm.Print_Area" localSheetId="4">SCE!$A$1:$N$35</definedName>
    <definedName name="_xlnm.Print_Area" localSheetId="5">scf!$A$1:$F$45</definedName>
    <definedName name="_xlnm.Print_Area" localSheetId="2">sci!$A$1:$H$27</definedName>
    <definedName name="_xlnm.Print_Area" localSheetId="3">'SCI-DETAILED'!$A$1:$J$125</definedName>
    <definedName name="_xlnm.Print_Area" localSheetId="0">sfp!$A$1:$H$43</definedName>
    <definedName name="_xlnm.Print_Area" localSheetId="1">'SFP-DETAILED'!$A$1:$I$142</definedName>
  </definedNames>
  <calcPr calcId="181029"/>
</workbook>
</file>

<file path=xl/calcChain.xml><?xml version="1.0" encoding="utf-8"?>
<calcChain xmlns="http://schemas.openxmlformats.org/spreadsheetml/2006/main">
  <c r="H94" i="16" l="1"/>
  <c r="C24" i="19"/>
  <c r="F15" i="8"/>
  <c r="G120" i="15"/>
  <c r="H118" i="15"/>
  <c r="I118" i="15"/>
  <c r="G118" i="15"/>
  <c r="G112" i="15"/>
  <c r="G85" i="15"/>
  <c r="G27" i="15"/>
  <c r="G24" i="15"/>
  <c r="N74" i="16" l="1"/>
  <c r="L64" i="16"/>
  <c r="D40" i="19" l="1"/>
  <c r="C31" i="19"/>
  <c r="C38" i="19"/>
  <c r="D38" i="19"/>
  <c r="D31" i="19"/>
  <c r="C23" i="19"/>
  <c r="C18" i="19"/>
  <c r="C40" i="19" l="1"/>
  <c r="C44" i="19" s="1"/>
  <c r="E23" i="17"/>
  <c r="H19" i="16" l="1"/>
  <c r="G128" i="15"/>
  <c r="G44" i="15"/>
  <c r="N23" i="17"/>
  <c r="L23" i="17"/>
  <c r="J23" i="17"/>
  <c r="H23" i="17"/>
  <c r="H25" i="17" s="1"/>
  <c r="E25" i="17"/>
  <c r="N16" i="17"/>
  <c r="L16" i="17"/>
  <c r="J16" i="17"/>
  <c r="H119" i="16"/>
  <c r="H100" i="16"/>
  <c r="H47" i="16"/>
  <c r="G138" i="15"/>
  <c r="G89" i="15"/>
  <c r="G94" i="15" s="1"/>
  <c r="G37" i="15"/>
  <c r="G18" i="15"/>
  <c r="J25" i="17" l="1"/>
  <c r="L25" i="17"/>
  <c r="N25" i="17"/>
  <c r="G46" i="15"/>
  <c r="G96" i="15" s="1"/>
  <c r="H121" i="16"/>
  <c r="H123" i="16" s="1"/>
  <c r="G140" i="15"/>
  <c r="F19" i="8" l="1"/>
  <c r="F20" i="9" l="1"/>
  <c r="F21" i="9" s="1"/>
  <c r="F23" i="9" s="1"/>
  <c r="F21" i="8"/>
  <c r="F28" i="8"/>
  <c r="F34" i="8" s="1"/>
  <c r="F32" i="8"/>
  <c r="F39" i="8"/>
  <c r="F41" i="8" l="1"/>
</calcChain>
</file>

<file path=xl/sharedStrings.xml><?xml version="1.0" encoding="utf-8"?>
<sst xmlns="http://schemas.openxmlformats.org/spreadsheetml/2006/main" count="342" uniqueCount="262">
  <si>
    <t>NAGUILIAN WATER DISTRICT</t>
  </si>
  <si>
    <t>Note</t>
  </si>
  <si>
    <t>ASSETS</t>
  </si>
  <si>
    <t>Current Assets</t>
  </si>
  <si>
    <t>P</t>
  </si>
  <si>
    <t>Receivables</t>
  </si>
  <si>
    <t>Inventories</t>
  </si>
  <si>
    <t xml:space="preserve">       At present, the District is categorized as a Class C water district with a total of 3,279 active concessionaires serving 17 barangays out of the 37 barangays of the municipality.     </t>
  </si>
  <si>
    <t>Other Assets</t>
  </si>
  <si>
    <t xml:space="preserve">        The  Financial  Statements  of  the  Naguilan  Water  District  as  of  December 31, 2015  have been prepared in accordance with the generally accepted principles and standards.</t>
  </si>
  <si>
    <t>Total Current Assets</t>
  </si>
  <si>
    <t>Non-Current Assets</t>
  </si>
  <si>
    <t>Total Non-Current Assets</t>
  </si>
  <si>
    <t>TOTAL ASSETS</t>
  </si>
  <si>
    <t>Total Equity</t>
  </si>
  <si>
    <t>TOTAL LIABILITIES AND EQUITY</t>
  </si>
  <si>
    <t>See Accompanying Notes to Financial Statements</t>
  </si>
  <si>
    <t>Government Equity</t>
  </si>
  <si>
    <t>Balance at Beginning of Period</t>
  </si>
  <si>
    <t>Reclassification of Capital Accounts</t>
  </si>
  <si>
    <t>Additions/Deductions</t>
  </si>
  <si>
    <t>Balance at End of the Period</t>
  </si>
  <si>
    <t>Retained Earnings</t>
  </si>
  <si>
    <t>TOTAL EQUITY</t>
  </si>
  <si>
    <t>Cash Flow from Operating Activities</t>
  </si>
  <si>
    <t xml:space="preserve">      Cash Inflows</t>
  </si>
  <si>
    <t xml:space="preserve">     Collection of Income from water sales</t>
  </si>
  <si>
    <t xml:space="preserve">     Collection of Income from penalty charges</t>
  </si>
  <si>
    <t xml:space="preserve">     Collection of Income from Misc. Service Revenues</t>
  </si>
  <si>
    <t xml:space="preserve">     Interest from various bank deposits</t>
  </si>
  <si>
    <t xml:space="preserve">     Others</t>
  </si>
  <si>
    <t xml:space="preserve">   Total Cash Inflows</t>
  </si>
  <si>
    <t xml:space="preserve">     Cash Outflows</t>
  </si>
  <si>
    <t xml:space="preserve">    Payment of operating expenses</t>
  </si>
  <si>
    <t xml:space="preserve">    Remittance of GSIS/Pag-ibig/Witholding Taxes</t>
  </si>
  <si>
    <t xml:space="preserve">    Payment of Payables</t>
  </si>
  <si>
    <t xml:space="preserve">   Total Cash Outflow</t>
  </si>
  <si>
    <t xml:space="preserve">     Net Cash from (used in) operating activities</t>
  </si>
  <si>
    <t>Cash Flow from Investing Activities</t>
  </si>
  <si>
    <t xml:space="preserve">     Cash Inflows</t>
  </si>
  <si>
    <t xml:space="preserve">                Proceeds from Sale of Materials &amp; Supplies</t>
  </si>
  <si>
    <t xml:space="preserve">      Cash Outflows</t>
  </si>
  <si>
    <t xml:space="preserve">               Purchase /Construction of Utility Plant</t>
  </si>
  <si>
    <t xml:space="preserve">     Net cash from (used in) investing activities</t>
  </si>
  <si>
    <t>Cash Flow from Financing Activities</t>
  </si>
  <si>
    <t xml:space="preserve">               Payment of Loan </t>
  </si>
  <si>
    <t xml:space="preserve">     Net cash from (used in) financing activities</t>
  </si>
  <si>
    <t>Net increase in Cash and cash equivalents</t>
  </si>
  <si>
    <t>Add: Cash and Cash Equivalents-Beginning</t>
  </si>
  <si>
    <t>Cash &amp; Cash Equivalents Ending</t>
  </si>
  <si>
    <t>Maintenance and Other Operating Expenses</t>
  </si>
  <si>
    <t>Cash and Cash Equivalent</t>
  </si>
  <si>
    <t>Current Liabilities</t>
  </si>
  <si>
    <t>Financial Liabilities</t>
  </si>
  <si>
    <t>Trust Liabilities</t>
  </si>
  <si>
    <t>Total Current Liabilities</t>
  </si>
  <si>
    <t>Non-Current Liabilities</t>
  </si>
  <si>
    <t>Business Income</t>
  </si>
  <si>
    <t>Financial Expenses</t>
  </si>
  <si>
    <t>Non-Cash Expenses</t>
  </si>
  <si>
    <t>Retained Earnings/(Deficit)</t>
  </si>
  <si>
    <t xml:space="preserve">Government Equity </t>
  </si>
  <si>
    <t>EQUITY</t>
  </si>
  <si>
    <t>TOTAL LIABILITIES</t>
  </si>
  <si>
    <t>Total Non-Current Liabilities</t>
  </si>
  <si>
    <t>Inter-Agency Payables</t>
  </si>
  <si>
    <t>LIABILITIES</t>
  </si>
  <si>
    <t>Property, Plant and Equipment</t>
  </si>
  <si>
    <t>COMPREHENSIVE INCOME/(LOSS)</t>
  </si>
  <si>
    <t xml:space="preserve">Other Comprehensive Income/(Loss) </t>
  </si>
  <si>
    <t>NET INCOME/(LOSS)</t>
  </si>
  <si>
    <t>TOTAL EXPENSES</t>
  </si>
  <si>
    <t>Personnel Services</t>
  </si>
  <si>
    <t>EXPENSES</t>
  </si>
  <si>
    <t>INCOME</t>
  </si>
  <si>
    <t>All Funds</t>
  </si>
  <si>
    <t>Naguilian, La Union</t>
  </si>
  <si>
    <t>STATEMENT OF FINANCIAL POSITION</t>
  </si>
  <si>
    <t>Detailed Statement of Financial Position</t>
  </si>
  <si>
    <t>Cash On Hand</t>
  </si>
  <si>
    <t>Cash in Bank</t>
  </si>
  <si>
    <t xml:space="preserve">Cash in Bank, Local Currency </t>
  </si>
  <si>
    <t xml:space="preserve">     Total</t>
  </si>
  <si>
    <t>Loans and Receivable</t>
  </si>
  <si>
    <t>Accounts Receivable</t>
  </si>
  <si>
    <t>Less: Allowance for Impairment-A/R</t>
  </si>
  <si>
    <t xml:space="preserve">Other Receivables </t>
  </si>
  <si>
    <t>Inventory Held for Sale</t>
  </si>
  <si>
    <t>Merchandise Inventory</t>
  </si>
  <si>
    <t>Inventory Held for Consumption</t>
  </si>
  <si>
    <t>Accountable Forms , Plates and Stickers Inventory</t>
  </si>
  <si>
    <t>Inventory Held for Distribution</t>
  </si>
  <si>
    <t>Other Supplies Inventory</t>
  </si>
  <si>
    <t>Chemiclas &amp; Filtering Supplies &amp; Eqpt. Invty</t>
  </si>
  <si>
    <t>Prepayments</t>
  </si>
  <si>
    <t>Other Prepayments</t>
  </si>
  <si>
    <t xml:space="preserve">Property, Plant and Equipment </t>
  </si>
  <si>
    <t>Land</t>
  </si>
  <si>
    <t>Land Improvements</t>
  </si>
  <si>
    <t>Other Land Improvements</t>
  </si>
  <si>
    <t>Accu. Dep - Other Land Improvements</t>
  </si>
  <si>
    <t>Infrastructure Assets</t>
  </si>
  <si>
    <t>Power Supply Systems</t>
  </si>
  <si>
    <t>Accu. Dep. - Power Supply Systems</t>
  </si>
  <si>
    <t>Water Supply Systems</t>
  </si>
  <si>
    <t>Accu. Dep. - Water Supply Systems</t>
  </si>
  <si>
    <t>Buildings and Other Structures</t>
  </si>
  <si>
    <t>Buildings</t>
  </si>
  <si>
    <t>Accu. Dep. - Buildings</t>
  </si>
  <si>
    <t>Machinery and Equipment</t>
  </si>
  <si>
    <t>Machineries</t>
  </si>
  <si>
    <t>Office Equipment</t>
  </si>
  <si>
    <t>Accu. Dep. - Office Equipment</t>
  </si>
  <si>
    <t>Info. And Comm. Tech. (ICT) Equip.</t>
  </si>
  <si>
    <t>Accu. Dep. - ICT Equipment</t>
  </si>
  <si>
    <t>Communication Equipment</t>
  </si>
  <si>
    <t>Accu. Dep. - Communication Equipment</t>
  </si>
  <si>
    <t>Other Machineries and Equipment</t>
  </si>
  <si>
    <t>Accu. Dep. - Other Mach. and Equip.</t>
  </si>
  <si>
    <t>Transportation Equipment</t>
  </si>
  <si>
    <t>Motor Vehicles</t>
  </si>
  <si>
    <t>Accu. Dep. - Motor Vehicles</t>
  </si>
  <si>
    <t>Furniture and Fixtures</t>
  </si>
  <si>
    <t>Furniture &amp; Fixture</t>
  </si>
  <si>
    <t>Accu. Dep. - Furniture and Fixtures</t>
  </si>
  <si>
    <t>Laboratory  Equipment</t>
  </si>
  <si>
    <t>Laboratory Equipment</t>
  </si>
  <si>
    <t>Acc. Depreciation -Lab Equipt.</t>
  </si>
  <si>
    <t>Other Property, Plant and Equipment</t>
  </si>
  <si>
    <t>Other Property Plant &amp; Equipment</t>
  </si>
  <si>
    <t>Accu. Dep. - Other PPE</t>
  </si>
  <si>
    <t>Other  Equipment</t>
  </si>
  <si>
    <t>Accu. Dep. - Other Equipment</t>
  </si>
  <si>
    <t>Total</t>
  </si>
  <si>
    <t>Construction in Progress</t>
  </si>
  <si>
    <t>Construction in Progress- Infrastructure Assets</t>
  </si>
  <si>
    <t>LIABILITIES AND EQUITY</t>
  </si>
  <si>
    <t xml:space="preserve">     Current Liabilities</t>
  </si>
  <si>
    <t>Payables</t>
  </si>
  <si>
    <t>Accounts Payable</t>
  </si>
  <si>
    <t>Inter-agency Payables</t>
  </si>
  <si>
    <t xml:space="preserve">Due to BIR </t>
  </si>
  <si>
    <t>Due to GSIS</t>
  </si>
  <si>
    <t>Due to Philhealth</t>
  </si>
  <si>
    <t>Guaranty/Security Deposits Payable</t>
  </si>
  <si>
    <t>Performance/Bail Bond Payable</t>
  </si>
  <si>
    <t>Loans Payable</t>
  </si>
  <si>
    <t>Loans Payable - Domestic</t>
  </si>
  <si>
    <t>Total  Liabilities</t>
  </si>
  <si>
    <t>Equity</t>
  </si>
  <si>
    <t xml:space="preserve">Retained Earnings </t>
  </si>
  <si>
    <t>Detailed Statement of Comprehensive Income</t>
  </si>
  <si>
    <t>Revenue</t>
  </si>
  <si>
    <t>Waterworks System Fees</t>
  </si>
  <si>
    <t>Other Business Income</t>
  </si>
  <si>
    <t>Fines and Penalties-Business Income</t>
  </si>
  <si>
    <t>Interest Income</t>
  </si>
  <si>
    <t>Total Revenue</t>
  </si>
  <si>
    <t>Less: Expenses</t>
  </si>
  <si>
    <t xml:space="preserve">Personal Services </t>
  </si>
  <si>
    <t>Salaries and Wages</t>
  </si>
  <si>
    <t>Salaries and Wages -Regular</t>
  </si>
  <si>
    <t>Salaries and Wages -Casual</t>
  </si>
  <si>
    <t>Salaries and Wages contractual</t>
  </si>
  <si>
    <t>Other Compensation</t>
  </si>
  <si>
    <t>Personnel Economic Relief Allowance/ACA</t>
  </si>
  <si>
    <t>Representation Allowance</t>
  </si>
  <si>
    <t>Transportation Allowance</t>
  </si>
  <si>
    <t>Clothing/Uniform Allowance</t>
  </si>
  <si>
    <t>Overtime Pay/Holiday</t>
  </si>
  <si>
    <t>Cash Gift</t>
  </si>
  <si>
    <t>Year-End Bonus</t>
  </si>
  <si>
    <t>Other Bonuses and Allowances</t>
  </si>
  <si>
    <t>Personnel Benefits Contributions</t>
  </si>
  <si>
    <t>Retirement and Life Insurance Premiums</t>
  </si>
  <si>
    <t>Pag-ibig contributions</t>
  </si>
  <si>
    <t>Philhealth Contribution</t>
  </si>
  <si>
    <t>Employees Compensation Insurance Premiums</t>
  </si>
  <si>
    <t>Other Personnel Benefits</t>
  </si>
  <si>
    <t>Terminal Leave Benefits</t>
  </si>
  <si>
    <t>Total Personal Services</t>
  </si>
  <si>
    <t>Traveling Expenses</t>
  </si>
  <si>
    <t>Traveling Expenses-Local</t>
  </si>
  <si>
    <t>Training Expenses</t>
  </si>
  <si>
    <t>Supplies and Materials Expenses</t>
  </si>
  <si>
    <t>Office Supplies Expenses</t>
  </si>
  <si>
    <t>Accountable Forms</t>
  </si>
  <si>
    <t>Other Supplies Expenses</t>
  </si>
  <si>
    <t>Utilities Expense</t>
  </si>
  <si>
    <t>Electricity Expenses</t>
  </si>
  <si>
    <t>Cooking Gas Expenses/Fuel</t>
  </si>
  <si>
    <t>Postage and deliveries</t>
  </si>
  <si>
    <t>Telephone Expense Landline</t>
  </si>
  <si>
    <t>Telephone Expenses-Mobile</t>
  </si>
  <si>
    <t>Professional Services</t>
  </si>
  <si>
    <t>Auditing Services</t>
  </si>
  <si>
    <t>Repair and Maintenance</t>
  </si>
  <si>
    <t>Repair &amp; Main.-Land Improvements</t>
  </si>
  <si>
    <t>Repair &amp; Main.-Bldgs &amp; Other Struc.</t>
  </si>
  <si>
    <t>Repair &amp; Main-Elec. Power&amp;Energy Struc.</t>
  </si>
  <si>
    <t>Repair &amp; Main.-Office Equipment</t>
  </si>
  <si>
    <t>Repair &amp; Main.-Machineries</t>
  </si>
  <si>
    <t>Repair &amp; Main.- Furniture &amp; Fixtures</t>
  </si>
  <si>
    <t>Repair &amp; Main.-IT Equipment</t>
  </si>
  <si>
    <t>Repair &amp; Main.-Other Trans. Equip.</t>
  </si>
  <si>
    <t>Repair &amp; Main.-Plant UPIS/WSS</t>
  </si>
  <si>
    <t>Repair &amp; Main.-Other Machineries and Equipment</t>
  </si>
  <si>
    <t>Repair &amp; Main.-Other  Equipment</t>
  </si>
  <si>
    <t>Other Maintenance and Operating Expenses</t>
  </si>
  <si>
    <t>Advertising Expenses</t>
  </si>
  <si>
    <t>Representation Expenses</t>
  </si>
  <si>
    <t>Rent Expenses</t>
  </si>
  <si>
    <t>General Services</t>
  </si>
  <si>
    <t>Insurance Premiums</t>
  </si>
  <si>
    <t>Fidelity Bond Premiums</t>
  </si>
  <si>
    <t>Other Maintenance &amp; Operating Expenses</t>
  </si>
  <si>
    <t>Extraordinary Miscellaneous Expenses</t>
  </si>
  <si>
    <t>Total Main. And Other Operating Exp.</t>
  </si>
  <si>
    <t>Bank Charges</t>
  </si>
  <si>
    <t>Interest Expenses</t>
  </si>
  <si>
    <t xml:space="preserve">         Total Finanacial Expenses</t>
  </si>
  <si>
    <t>Depreciation</t>
  </si>
  <si>
    <t>Depr'n. Exp-Land improvements</t>
  </si>
  <si>
    <t>Depr'n. Exp-Buildings &amp; Other Structures</t>
  </si>
  <si>
    <t>Depr'n. Exp-Elect. Power &amp; Energy Struc.</t>
  </si>
  <si>
    <t>Depr'n. Exp-Machineries</t>
  </si>
  <si>
    <t>Depr'n. Exp-Laboratory Equipment</t>
  </si>
  <si>
    <t>Depr'n. Exp-Office Equipment</t>
  </si>
  <si>
    <t>Depr'n. Exp-It Equipment</t>
  </si>
  <si>
    <t>Depr'n. Exp-Other Transporation Equip</t>
  </si>
  <si>
    <t>Depr'n. Exp-Other Machineries &amp; Equip.</t>
  </si>
  <si>
    <t>Depr'n. Exp-Other PPE</t>
  </si>
  <si>
    <t>Depr'n. Exp-Other Equipment</t>
  </si>
  <si>
    <t>Depr'n. Exp-Water Supply System</t>
  </si>
  <si>
    <t>Impairment Loss</t>
  </si>
  <si>
    <t>Allowance for Impairment-Accounts Receivable</t>
  </si>
  <si>
    <t>Total Non-Cash Expenses</t>
  </si>
  <si>
    <t>Total Expenses</t>
  </si>
  <si>
    <t>Net Income</t>
  </si>
  <si>
    <t>Deposits</t>
  </si>
  <si>
    <t>STATEMENT OF COMPREHENSIVE INCOME</t>
  </si>
  <si>
    <t>Accounts Receivable, net</t>
  </si>
  <si>
    <t>Acc. Depreciation-Machineries</t>
  </si>
  <si>
    <t>Due to Pag-ibig</t>
  </si>
  <si>
    <t>Directors and Committee Members' Fees</t>
  </si>
  <si>
    <t>Taxes dues and Licenses</t>
  </si>
  <si>
    <t>Depr'n. Exp-Furniture &amp; Fixtures</t>
  </si>
  <si>
    <t>Guaranty Deposits</t>
  </si>
  <si>
    <t>Membership Dues and Contributions to Organizations</t>
  </si>
  <si>
    <t>STATEMENT OF CHANGES IN EQUITY</t>
  </si>
  <si>
    <t>STATEMENT OF CASH FLOWS</t>
  </si>
  <si>
    <t>Add/Deduct: Income and Expense Summary</t>
  </si>
  <si>
    <t xml:space="preserve">                      Prior Period Adjustments</t>
  </si>
  <si>
    <t>As at December 31, 2022</t>
  </si>
  <si>
    <t>For the Year Ended December 31, 2022</t>
  </si>
  <si>
    <t>Repair &amp; Main.-Laboratory Equipment</t>
  </si>
  <si>
    <t>For the year ended December 31, 2022</t>
  </si>
  <si>
    <t>Longevity Pay</t>
  </si>
  <si>
    <t>Fuel, Oil and Lubricants Expenses</t>
  </si>
  <si>
    <t>Communication Expenses</t>
  </si>
  <si>
    <t>Confidential, Intelligence and Extraordinary Expenses</t>
  </si>
  <si>
    <t>Taxes, Insurance Premiums and Other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</si>
</sst>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₱&quot;* #,##0.00_);_(&quot;₱&quot;* \(#,##0.00\);_(&quot;₱&quot;* &quot;-&quot;??_);_(@_)"/>
    <numFmt numFmtId="43" formatCode="_(* #,##0.00_);_(* \(#,##0.00\);_(* &quot;-&quot;??_);_(@_)"/>
    <numFmt numFmtId="164" formatCode="\P\ \ \ \ #,##0.00"/>
    <numFmt numFmtId="165" formatCode="[$-409]mmmm\ d\,\ yyyy;@"/>
    <numFmt numFmtId="166" formatCode="\ #,##0.00"/>
    <numFmt numFmtId="167" formatCode="\ \ #,##0.00"/>
    <numFmt numFmtId="168" formatCode="_-* #,##0.00_-;\-* #,##0.00_-;_-* &quot;-&quot;??_-;_-@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Arial"/>
      <family val="2"/>
    </font>
    <font>
      <b/>
      <u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u val="singleAccounting"/>
      <sz val="12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2"/>
      <color rgb="FF00B0F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10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center"/>
    </xf>
    <xf numFmtId="43" fontId="10" fillId="0" borderId="0" xfId="3" applyNumberFormat="1" applyFont="1"/>
    <xf numFmtId="0" fontId="4" fillId="0" borderId="0" xfId="3" applyFont="1"/>
    <xf numFmtId="43" fontId="6" fillId="0" borderId="0" xfId="4" applyFont="1" applyFill="1" applyBorder="1" applyAlignment="1">
      <alignment horizontal="right" vertical="justify"/>
    </xf>
    <xf numFmtId="0" fontId="6" fillId="0" borderId="0" xfId="3" applyFont="1" applyAlignment="1">
      <alignment horizontal="center"/>
    </xf>
    <xf numFmtId="43" fontId="4" fillId="0" borderId="0" xfId="4" applyFont="1" applyFill="1" applyBorder="1" applyAlignment="1">
      <alignment horizontal="right" vertical="justify"/>
    </xf>
    <xf numFmtId="164" fontId="4" fillId="0" borderId="0" xfId="4" applyNumberFormat="1" applyFont="1" applyFill="1" applyBorder="1" applyAlignment="1">
      <alignment horizontal="right" vertical="justify"/>
    </xf>
    <xf numFmtId="4" fontId="9" fillId="0" borderId="0" xfId="3" applyNumberFormat="1" applyFont="1" applyAlignment="1">
      <alignment horizontal="right"/>
    </xf>
    <xf numFmtId="0" fontId="12" fillId="0" borderId="0" xfId="3" applyFont="1"/>
    <xf numFmtId="164" fontId="6" fillId="0" borderId="0" xfId="4" applyNumberFormat="1" applyFont="1" applyFill="1" applyBorder="1" applyAlignment="1">
      <alignment horizontal="right" vertical="justify"/>
    </xf>
    <xf numFmtId="4" fontId="9" fillId="0" borderId="0" xfId="3" applyNumberFormat="1" applyFont="1"/>
    <xf numFmtId="164" fontId="4" fillId="0" borderId="0" xfId="3" applyNumberFormat="1" applyFont="1" applyAlignment="1">
      <alignment horizontal="right" vertical="justify"/>
    </xf>
    <xf numFmtId="0" fontId="4" fillId="0" borderId="0" xfId="3" applyFont="1" applyAlignment="1">
      <alignment horizontal="center"/>
    </xf>
    <xf numFmtId="0" fontId="16" fillId="0" borderId="0" xfId="3" applyFont="1"/>
    <xf numFmtId="0" fontId="16" fillId="0" borderId="0" xfId="3" applyFont="1" applyAlignment="1">
      <alignment horizontal="center"/>
    </xf>
    <xf numFmtId="0" fontId="16" fillId="0" borderId="0" xfId="3" applyFont="1" applyAlignment="1">
      <alignment horizontal="right"/>
    </xf>
    <xf numFmtId="43" fontId="16" fillId="0" borderId="0" xfId="4" applyFont="1" applyFill="1"/>
    <xf numFmtId="43" fontId="16" fillId="0" borderId="0" xfId="4" applyFont="1" applyFill="1" applyBorder="1"/>
    <xf numFmtId="0" fontId="4" fillId="0" borderId="0" xfId="3" applyFont="1" applyAlignment="1">
      <alignment horizontal="right"/>
    </xf>
    <xf numFmtId="43" fontId="4" fillId="0" borderId="0" xfId="4" applyFont="1" applyFill="1" applyBorder="1" applyAlignment="1">
      <alignment horizontal="right"/>
    </xf>
    <xf numFmtId="43" fontId="4" fillId="0" borderId="0" xfId="4" applyFont="1" applyFill="1" applyBorder="1"/>
    <xf numFmtId="43" fontId="4" fillId="2" borderId="0" xfId="0" applyNumberFormat="1" applyFont="1" applyFill="1" applyAlignment="1">
      <alignment horizontal="right"/>
    </xf>
    <xf numFmtId="43" fontId="18" fillId="2" borderId="0" xfId="0" applyNumberFormat="1" applyFont="1" applyFill="1" applyAlignment="1">
      <alignment horizontal="right"/>
    </xf>
    <xf numFmtId="43" fontId="22" fillId="2" borderId="0" xfId="0" applyNumberFormat="1" applyFont="1" applyFill="1" applyAlignment="1">
      <alignment horizontal="right"/>
    </xf>
    <xf numFmtId="39" fontId="4" fillId="2" borderId="0" xfId="1" applyNumberFormat="1" applyFont="1" applyFill="1" applyBorder="1" applyAlignment="1">
      <alignment horizontal="right"/>
    </xf>
    <xf numFmtId="43" fontId="4" fillId="2" borderId="1" xfId="0" applyNumberFormat="1" applyFont="1" applyFill="1" applyBorder="1" applyAlignment="1">
      <alignment horizontal="right"/>
    </xf>
    <xf numFmtId="43" fontId="6" fillId="2" borderId="1" xfId="0" applyNumberFormat="1" applyFont="1" applyFill="1" applyBorder="1" applyAlignment="1">
      <alignment horizontal="right"/>
    </xf>
    <xf numFmtId="43" fontId="4" fillId="2" borderId="0" xfId="0" applyNumberFormat="1" applyFont="1" applyFill="1" applyAlignment="1">
      <alignment horizontal="center"/>
    </xf>
    <xf numFmtId="43" fontId="23" fillId="2" borderId="0" xfId="0" applyNumberFormat="1" applyFont="1" applyFill="1" applyAlignment="1">
      <alignment horizontal="center"/>
    </xf>
    <xf numFmtId="43" fontId="22" fillId="2" borderId="0" xfId="0" applyNumberFormat="1" applyFont="1" applyFill="1" applyAlignment="1">
      <alignment horizontal="center"/>
    </xf>
    <xf numFmtId="166" fontId="22" fillId="2" borderId="0" xfId="2" applyNumberFormat="1" applyFont="1" applyFill="1" applyAlignment="1">
      <alignment horizontal="right"/>
    </xf>
    <xf numFmtId="43" fontId="22" fillId="2" borderId="0" xfId="2" applyNumberFormat="1" applyFont="1" applyFill="1" applyAlignment="1">
      <alignment horizontal="right"/>
    </xf>
    <xf numFmtId="43" fontId="23" fillId="2" borderId="0" xfId="2" applyNumberFormat="1" applyFont="1" applyFill="1" applyAlignment="1">
      <alignment horizontal="right"/>
    </xf>
    <xf numFmtId="166" fontId="6" fillId="2" borderId="2" xfId="2" applyNumberFormat="1" applyFont="1" applyFill="1" applyBorder="1" applyAlignment="1">
      <alignment horizontal="right"/>
    </xf>
    <xf numFmtId="167" fontId="23" fillId="2" borderId="0" xfId="2" applyNumberFormat="1" applyFont="1" applyFill="1"/>
    <xf numFmtId="43" fontId="23" fillId="2" borderId="0" xfId="2" applyNumberFormat="1" applyFont="1" applyFill="1"/>
    <xf numFmtId="43" fontId="4" fillId="2" borderId="0" xfId="2" applyNumberFormat="1" applyFont="1" applyFill="1"/>
    <xf numFmtId="166" fontId="4" fillId="2" borderId="2" xfId="2" applyNumberFormat="1" applyFont="1" applyFill="1" applyBorder="1" applyAlignment="1">
      <alignment vertical="center"/>
    </xf>
    <xf numFmtId="43" fontId="6" fillId="2" borderId="2" xfId="1" applyFont="1" applyFill="1" applyBorder="1"/>
    <xf numFmtId="0" fontId="15" fillId="2" borderId="0" xfId="3" applyFont="1" applyFill="1" applyAlignment="1">
      <alignment horizontal="center"/>
    </xf>
    <xf numFmtId="0" fontId="10" fillId="2" borderId="0" xfId="3" applyFont="1" applyFill="1"/>
    <xf numFmtId="0" fontId="10" fillId="2" borderId="0" xfId="3" applyFont="1" applyFill="1" applyAlignment="1">
      <alignment horizontal="center"/>
    </xf>
    <xf numFmtId="0" fontId="10" fillId="2" borderId="0" xfId="3" applyFont="1" applyFill="1" applyAlignment="1">
      <alignment horizontal="right"/>
    </xf>
    <xf numFmtId="0" fontId="4" fillId="2" borderId="0" xfId="3" applyFont="1" applyFill="1"/>
    <xf numFmtId="0" fontId="6" fillId="2" borderId="0" xfId="3" applyFont="1" applyFill="1" applyAlignment="1">
      <alignment horizontal="center"/>
    </xf>
    <xf numFmtId="0" fontId="4" fillId="2" borderId="0" xfId="3" applyFont="1" applyFill="1" applyAlignment="1">
      <alignment horizontal="right"/>
    </xf>
    <xf numFmtId="0" fontId="6" fillId="2" borderId="0" xfId="3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3" fontId="6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43" fontId="4" fillId="2" borderId="2" xfId="1" applyFont="1" applyFill="1" applyBorder="1" applyAlignment="1">
      <alignment horizontal="center"/>
    </xf>
    <xf numFmtId="43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43" fontId="20" fillId="2" borderId="0" xfId="0" applyNumberFormat="1" applyFont="1" applyFill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43" fontId="23" fillId="2" borderId="0" xfId="0" applyNumberFormat="1" applyFont="1" applyFill="1" applyAlignment="1">
      <alignment horizontal="right"/>
    </xf>
    <xf numFmtId="43" fontId="4" fillId="2" borderId="2" xfId="0" applyNumberFormat="1" applyFont="1" applyFill="1" applyBorder="1" applyAlignment="1">
      <alignment horizontal="right"/>
    </xf>
    <xf numFmtId="43" fontId="6" fillId="2" borderId="3" xfId="0" applyNumberFormat="1" applyFont="1" applyFill="1" applyBorder="1" applyAlignment="1">
      <alignment horizontal="right"/>
    </xf>
    <xf numFmtId="168" fontId="4" fillId="2" borderId="0" xfId="0" applyNumberFormat="1" applyFont="1" applyFill="1" applyAlignment="1">
      <alignment horizontal="center"/>
    </xf>
    <xf numFmtId="43" fontId="6" fillId="2" borderId="2" xfId="0" applyNumberFormat="1" applyFont="1" applyFill="1" applyBorder="1" applyAlignment="1">
      <alignment horizontal="right"/>
    </xf>
    <xf numFmtId="0" fontId="6" fillId="2" borderId="0" xfId="3" applyFont="1" applyFill="1"/>
    <xf numFmtId="0" fontId="4" fillId="2" borderId="0" xfId="3" applyFont="1" applyFill="1" applyAlignment="1">
      <alignment horizontal="center"/>
    </xf>
    <xf numFmtId="164" fontId="4" fillId="2" borderId="0" xfId="3" applyNumberFormat="1" applyFont="1" applyFill="1" applyAlignment="1">
      <alignment horizontal="right" vertical="justify"/>
    </xf>
    <xf numFmtId="4" fontId="9" fillId="2" borderId="0" xfId="3" applyNumberFormat="1" applyFont="1" applyFill="1"/>
    <xf numFmtId="43" fontId="4" fillId="2" borderId="0" xfId="4" applyFont="1" applyFill="1" applyBorder="1" applyAlignment="1">
      <alignment horizontal="right" vertical="justify"/>
    </xf>
    <xf numFmtId="4" fontId="9" fillId="2" borderId="1" xfId="3" applyNumberFormat="1" applyFont="1" applyFill="1" applyBorder="1"/>
    <xf numFmtId="43" fontId="6" fillId="2" borderId="2" xfId="4" applyFont="1" applyFill="1" applyBorder="1" applyAlignment="1">
      <alignment horizontal="right" vertical="justify"/>
    </xf>
    <xf numFmtId="43" fontId="6" fillId="2" borderId="0" xfId="4" applyFont="1" applyFill="1" applyBorder="1" applyAlignment="1">
      <alignment horizontal="right" vertical="justify"/>
    </xf>
    <xf numFmtId="4" fontId="13" fillId="2" borderId="2" xfId="3" applyNumberFormat="1" applyFont="1" applyFill="1" applyBorder="1"/>
    <xf numFmtId="4" fontId="13" fillId="2" borderId="0" xfId="3" applyNumberFormat="1" applyFont="1" applyFill="1"/>
    <xf numFmtId="43" fontId="13" fillId="2" borderId="3" xfId="4" applyFont="1" applyFill="1" applyBorder="1"/>
    <xf numFmtId="43" fontId="13" fillId="2" borderId="0" xfId="4" applyFont="1" applyFill="1" applyBorder="1"/>
    <xf numFmtId="0" fontId="12" fillId="2" borderId="0" xfId="3" applyFont="1" applyFill="1"/>
    <xf numFmtId="164" fontId="6" fillId="2" borderId="0" xfId="4" applyNumberFormat="1" applyFont="1" applyFill="1" applyBorder="1" applyAlignment="1">
      <alignment horizontal="right" vertical="justify"/>
    </xf>
    <xf numFmtId="43" fontId="4" fillId="2" borderId="0" xfId="4" applyFont="1" applyFill="1" applyBorder="1" applyAlignment="1">
      <alignment horizontal="right"/>
    </xf>
    <xf numFmtId="43" fontId="9" fillId="2" borderId="0" xfId="4" applyFont="1" applyFill="1" applyBorder="1" applyAlignment="1">
      <alignment horizontal="right"/>
    </xf>
    <xf numFmtId="164" fontId="4" fillId="2" borderId="0" xfId="4" applyNumberFormat="1" applyFont="1" applyFill="1" applyBorder="1" applyAlignment="1">
      <alignment horizontal="right" vertical="justify"/>
    </xf>
    <xf numFmtId="4" fontId="9" fillId="2" borderId="0" xfId="3" applyNumberFormat="1" applyFont="1" applyFill="1" applyAlignment="1">
      <alignment horizontal="right"/>
    </xf>
    <xf numFmtId="43" fontId="9" fillId="2" borderId="1" xfId="4" applyFont="1" applyFill="1" applyBorder="1" applyAlignment="1">
      <alignment horizontal="right"/>
    </xf>
    <xf numFmtId="4" fontId="9" fillId="2" borderId="1" xfId="3" applyNumberFormat="1" applyFont="1" applyFill="1" applyBorder="1" applyAlignment="1">
      <alignment horizontal="right"/>
    </xf>
    <xf numFmtId="43" fontId="10" fillId="2" borderId="1" xfId="4" applyFont="1" applyFill="1" applyBorder="1"/>
    <xf numFmtId="43" fontId="12" fillId="2" borderId="2" xfId="3" applyNumberFormat="1" applyFont="1" applyFill="1" applyBorder="1"/>
    <xf numFmtId="43" fontId="6" fillId="2" borderId="1" xfId="4" applyFont="1" applyFill="1" applyBorder="1" applyAlignment="1">
      <alignment horizontal="right" vertical="justify"/>
    </xf>
    <xf numFmtId="43" fontId="4" fillId="2" borderId="1" xfId="4" applyFont="1" applyFill="1" applyBorder="1" applyAlignment="1">
      <alignment horizontal="right" vertical="justify"/>
    </xf>
    <xf numFmtId="43" fontId="6" fillId="2" borderId="3" xfId="4" applyFont="1" applyFill="1" applyBorder="1" applyAlignment="1">
      <alignment horizontal="right" vertical="justify"/>
    </xf>
    <xf numFmtId="0" fontId="16" fillId="2" borderId="0" xfId="3" applyFont="1" applyFill="1"/>
    <xf numFmtId="0" fontId="6" fillId="2" borderId="0" xfId="0" applyFont="1" applyFill="1"/>
    <xf numFmtId="0" fontId="22" fillId="2" borderId="0" xfId="0" applyFont="1" applyFill="1"/>
    <xf numFmtId="43" fontId="4" fillId="2" borderId="0" xfId="0" applyNumberFormat="1" applyFont="1" applyFill="1"/>
    <xf numFmtId="43" fontId="4" fillId="2" borderId="0" xfId="1" applyFont="1" applyFill="1"/>
    <xf numFmtId="0" fontId="9" fillId="2" borderId="0" xfId="0" applyFont="1" applyFill="1" applyAlignment="1">
      <alignment horizontal="justify" vertical="top" wrapText="1"/>
    </xf>
    <xf numFmtId="164" fontId="10" fillId="2" borderId="0" xfId="4" applyNumberFormat="1" applyFont="1" applyFill="1" applyBorder="1"/>
    <xf numFmtId="43" fontId="12" fillId="2" borderId="0" xfId="4" applyFont="1" applyFill="1" applyBorder="1"/>
    <xf numFmtId="43" fontId="10" fillId="2" borderId="0" xfId="4" applyFont="1" applyFill="1" applyAlignment="1">
      <alignment horizontal="right" vertical="justify"/>
    </xf>
    <xf numFmtId="43" fontId="10" fillId="2" borderId="0" xfId="4" applyFont="1" applyFill="1" applyBorder="1" applyAlignment="1">
      <alignment horizontal="right" vertical="justify"/>
    </xf>
    <xf numFmtId="164" fontId="10" fillId="2" borderId="0" xfId="4" applyNumberFormat="1" applyFont="1" applyFill="1" applyBorder="1" applyAlignment="1">
      <alignment horizontal="right" vertical="justify"/>
    </xf>
    <xf numFmtId="43" fontId="13" fillId="2" borderId="2" xfId="3" applyNumberFormat="1" applyFont="1" applyFill="1" applyBorder="1"/>
    <xf numFmtId="43" fontId="9" fillId="2" borderId="0" xfId="3" applyNumberFormat="1" applyFont="1" applyFill="1"/>
    <xf numFmtId="43" fontId="16" fillId="2" borderId="2" xfId="4" applyFont="1" applyFill="1" applyBorder="1"/>
    <xf numFmtId="43" fontId="9" fillId="2" borderId="0" xfId="4" applyFont="1" applyFill="1" applyBorder="1"/>
    <xf numFmtId="43" fontId="9" fillId="2" borderId="2" xfId="4" applyFont="1" applyFill="1" applyBorder="1"/>
    <xf numFmtId="43" fontId="13" fillId="2" borderId="3" xfId="3" applyNumberFormat="1" applyFont="1" applyFill="1" applyBorder="1"/>
    <xf numFmtId="0" fontId="3" fillId="2" borderId="0" xfId="0" applyFont="1" applyFill="1"/>
    <xf numFmtId="0" fontId="7" fillId="2" borderId="0" xfId="0" applyFont="1" applyFill="1"/>
    <xf numFmtId="0" fontId="5" fillId="2" borderId="0" xfId="0" applyFont="1" applyFill="1"/>
    <xf numFmtId="15" fontId="5" fillId="2" borderId="0" xfId="0" quotePrefix="1" applyNumberFormat="1" applyFont="1" applyFill="1"/>
    <xf numFmtId="0" fontId="6" fillId="2" borderId="0" xfId="1" applyNumberFormat="1" applyFont="1" applyFill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43" fontId="4" fillId="2" borderId="0" xfId="1" applyFont="1" applyFill="1" applyBorder="1"/>
    <xf numFmtId="4" fontId="4" fillId="2" borderId="0" xfId="0" applyNumberFormat="1" applyFont="1" applyFill="1"/>
    <xf numFmtId="43" fontId="4" fillId="2" borderId="0" xfId="1" applyFont="1" applyFill="1" applyAlignment="1">
      <alignment horizontal="right" vertical="justify"/>
    </xf>
    <xf numFmtId="0" fontId="4" fillId="2" borderId="0" xfId="0" applyFont="1" applyFill="1" applyAlignment="1">
      <alignment horizontal="right" vertical="justify"/>
    </xf>
    <xf numFmtId="164" fontId="4" fillId="2" borderId="0" xfId="1" applyNumberFormat="1" applyFont="1" applyFill="1" applyBorder="1" applyAlignment="1">
      <alignment horizontal="right" vertical="justify"/>
    </xf>
    <xf numFmtId="43" fontId="4" fillId="2" borderId="0" xfId="1" applyFont="1" applyFill="1" applyBorder="1" applyAlignment="1">
      <alignment horizontal="right" vertical="justify"/>
    </xf>
    <xf numFmtId="43" fontId="6" fillId="2" borderId="2" xfId="0" applyNumberFormat="1" applyFont="1" applyFill="1" applyBorder="1"/>
    <xf numFmtId="4" fontId="6" fillId="2" borderId="2" xfId="0" applyNumberFormat="1" applyFont="1" applyFill="1" applyBorder="1"/>
    <xf numFmtId="43" fontId="6" fillId="2" borderId="0" xfId="1" applyFont="1" applyFill="1" applyAlignment="1">
      <alignment horizontal="right" vertical="justify"/>
    </xf>
    <xf numFmtId="0" fontId="6" fillId="2" borderId="0" xfId="0" applyFont="1" applyFill="1" applyAlignment="1">
      <alignment horizontal="right" vertical="justify"/>
    </xf>
    <xf numFmtId="43" fontId="6" fillId="2" borderId="2" xfId="1" applyFont="1" applyFill="1" applyBorder="1" applyAlignment="1">
      <alignment horizontal="right" vertical="justify"/>
    </xf>
    <xf numFmtId="164" fontId="6" fillId="2" borderId="0" xfId="1" applyNumberFormat="1" applyFont="1" applyFill="1" applyBorder="1" applyAlignment="1">
      <alignment horizontal="right" vertical="justify"/>
    </xf>
    <xf numFmtId="43" fontId="7" fillId="2" borderId="0" xfId="0" applyNumberFormat="1" applyFont="1" applyFill="1"/>
    <xf numFmtId="0" fontId="10" fillId="2" borderId="0" xfId="0" applyFont="1" applyFill="1" applyAlignment="1">
      <alignment horizontal="center"/>
    </xf>
    <xf numFmtId="39" fontId="4" fillId="2" borderId="0" xfId="0" applyNumberFormat="1" applyFont="1" applyFill="1"/>
    <xf numFmtId="0" fontId="8" fillId="2" borderId="0" xfId="0" applyFont="1" applyFill="1"/>
    <xf numFmtId="43" fontId="6" fillId="2" borderId="3" xfId="0" applyNumberFormat="1" applyFont="1" applyFill="1" applyBorder="1"/>
    <xf numFmtId="4" fontId="6" fillId="2" borderId="3" xfId="0" applyNumberFormat="1" applyFont="1" applyFill="1" applyBorder="1"/>
    <xf numFmtId="43" fontId="6" fillId="2" borderId="3" xfId="1" applyFont="1" applyFill="1" applyBorder="1" applyAlignment="1">
      <alignment horizontal="right" vertical="justify"/>
    </xf>
    <xf numFmtId="4" fontId="6" fillId="2" borderId="3" xfId="1" applyNumberFormat="1" applyFont="1" applyFill="1" applyBorder="1" applyAlignment="1">
      <alignment horizontal="right" vertical="justify"/>
    </xf>
    <xf numFmtId="43" fontId="6" fillId="2" borderId="0" xfId="1" applyFont="1" applyFill="1" applyBorder="1" applyAlignment="1">
      <alignment horizontal="right" vertical="justify"/>
    </xf>
    <xf numFmtId="4" fontId="7" fillId="2" borderId="0" xfId="0" applyNumberFormat="1" applyFont="1" applyFill="1"/>
    <xf numFmtId="43" fontId="7" fillId="2" borderId="0" xfId="1" applyFont="1" applyFill="1"/>
    <xf numFmtId="43" fontId="7" fillId="2" borderId="0" xfId="1" applyFont="1" applyFill="1" applyBorder="1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165" fontId="4" fillId="2" borderId="0" xfId="2" applyNumberFormat="1" applyFont="1" applyFill="1" applyAlignment="1">
      <alignment horizontal="center"/>
    </xf>
    <xf numFmtId="0" fontId="4" fillId="2" borderId="0" xfId="2" applyFont="1" applyFill="1"/>
    <xf numFmtId="0" fontId="6" fillId="2" borderId="0" xfId="2" applyFont="1" applyFill="1" applyAlignment="1">
      <alignment horizontal="center"/>
    </xf>
    <xf numFmtId="43" fontId="22" fillId="2" borderId="0" xfId="1" applyFont="1" applyFill="1" applyBorder="1" applyAlignment="1">
      <alignment horizontal="left" indent="2"/>
    </xf>
    <xf numFmtId="43" fontId="4" fillId="2" borderId="0" xfId="1" applyFont="1" applyFill="1" applyBorder="1" applyAlignment="1">
      <alignment horizontal="center"/>
    </xf>
    <xf numFmtId="43" fontId="22" fillId="2" borderId="0" xfId="1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4" fontId="4" fillId="2" borderId="0" xfId="2" applyNumberFormat="1" applyFont="1" applyFill="1"/>
    <xf numFmtId="43" fontId="4" fillId="2" borderId="0" xfId="1" applyFont="1" applyFill="1" applyBorder="1" applyAlignment="1">
      <alignment horizontal="left" indent="2"/>
    </xf>
    <xf numFmtId="43" fontId="6" fillId="2" borderId="1" xfId="1" applyFont="1" applyFill="1" applyBorder="1" applyAlignment="1">
      <alignment horizontal="center"/>
    </xf>
    <xf numFmtId="43" fontId="6" fillId="2" borderId="0" xfId="1" applyFont="1" applyFill="1" applyBorder="1"/>
    <xf numFmtId="43" fontId="6" fillId="2" borderId="4" xfId="1" applyFont="1" applyFill="1" applyBorder="1"/>
    <xf numFmtId="0" fontId="7" fillId="2" borderId="0" xfId="2" applyFont="1" applyFill="1"/>
    <xf numFmtId="0" fontId="8" fillId="2" borderId="0" xfId="2" applyFont="1" applyFill="1"/>
    <xf numFmtId="0" fontId="21" fillId="2" borderId="0" xfId="2" applyFont="1" applyFill="1"/>
    <xf numFmtId="0" fontId="4" fillId="2" borderId="0" xfId="2" applyFont="1" applyFill="1" applyAlignment="1">
      <alignment horizontal="left" indent="2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left" indent="4"/>
    </xf>
    <xf numFmtId="0" fontId="6" fillId="2" borderId="0" xfId="2" applyFont="1" applyFill="1"/>
    <xf numFmtId="43" fontId="6" fillId="2" borderId="2" xfId="2" applyNumberFormat="1" applyFont="1" applyFill="1" applyBorder="1"/>
    <xf numFmtId="43" fontId="6" fillId="2" borderId="0" xfId="2" applyNumberFormat="1" applyFont="1" applyFill="1"/>
    <xf numFmtId="43" fontId="6" fillId="2" borderId="4" xfId="2" applyNumberFormat="1" applyFont="1" applyFill="1" applyBorder="1"/>
    <xf numFmtId="0" fontId="6" fillId="2" borderId="0" xfId="0" applyFont="1" applyFill="1" applyAlignment="1">
      <alignment horizontal="left"/>
    </xf>
    <xf numFmtId="0" fontId="10" fillId="2" borderId="0" xfId="0" applyFont="1" applyFill="1"/>
    <xf numFmtId="43" fontId="10" fillId="2" borderId="0" xfId="0" applyNumberFormat="1" applyFont="1" applyFill="1" applyAlignment="1">
      <alignment horizontal="center"/>
    </xf>
    <xf numFmtId="0" fontId="6" fillId="2" borderId="0" xfId="3" applyFont="1" applyFill="1" applyAlignment="1">
      <alignment horizontal="center"/>
    </xf>
    <xf numFmtId="0" fontId="15" fillId="2" borderId="0" xfId="3" applyFont="1" applyFill="1" applyAlignment="1">
      <alignment horizontal="center"/>
    </xf>
    <xf numFmtId="15" fontId="14" fillId="2" borderId="0" xfId="3" quotePrefix="1" applyNumberFormat="1" applyFont="1" applyFill="1" applyAlignment="1">
      <alignment horizontal="center"/>
    </xf>
    <xf numFmtId="0" fontId="14" fillId="2" borderId="0" xfId="3" applyFont="1" applyFill="1" applyAlignment="1">
      <alignment horizontal="center"/>
    </xf>
    <xf numFmtId="0" fontId="6" fillId="2" borderId="0" xfId="3" applyFont="1" applyFill="1" applyAlignment="1">
      <alignment horizontal="left"/>
    </xf>
    <xf numFmtId="0" fontId="11" fillId="0" borderId="0" xfId="3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5" fontId="5" fillId="2" borderId="0" xfId="0" quotePrefix="1" applyNumberFormat="1" applyFont="1" applyFill="1" applyAlignment="1">
      <alignment horizontal="center"/>
    </xf>
    <xf numFmtId="15" fontId="14" fillId="2" borderId="0" xfId="3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15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/>
    </xf>
    <xf numFmtId="44" fontId="4" fillId="2" borderId="0" xfId="0" applyNumberFormat="1" applyFont="1" applyFill="1"/>
    <xf numFmtId="0" fontId="4" fillId="2" borderId="0" xfId="0" applyFont="1" applyFill="1" applyAlignment="1">
      <alignment wrapText="1"/>
    </xf>
    <xf numFmtId="0" fontId="19" fillId="2" borderId="0" xfId="0" applyFont="1" applyFill="1"/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K46"/>
  <sheetViews>
    <sheetView topLeftCell="B1" zoomScale="70" zoomScaleNormal="70" zoomScaleSheetLayoutView="85" workbookViewId="0">
      <selection activeCell="B35" sqref="A35:H41"/>
    </sheetView>
  </sheetViews>
  <sheetFormatPr defaultColWidth="8.88671875" defaultRowHeight="15.6" x14ac:dyDescent="0.3"/>
  <cols>
    <col min="1" max="1" width="2.109375" style="1" hidden="1" customWidth="1"/>
    <col min="2" max="2" width="2.6640625" style="1" customWidth="1"/>
    <col min="3" max="3" width="35.6640625" style="1" customWidth="1"/>
    <col min="4" max="4" width="5.6640625" style="3" bestFit="1" customWidth="1"/>
    <col min="5" max="5" width="2.44140625" style="2" bestFit="1" customWidth="1"/>
    <col min="6" max="6" width="17.5546875" style="1" bestFit="1" customWidth="1"/>
    <col min="7" max="7" width="3" style="2" customWidth="1"/>
    <col min="8" max="8" width="17.88671875" style="1" bestFit="1" customWidth="1"/>
    <col min="9" max="9" width="8.88671875" style="1"/>
    <col min="10" max="10" width="11.33203125" style="1" bestFit="1" customWidth="1"/>
    <col min="11" max="11" width="15.5546875" style="1" bestFit="1" customWidth="1"/>
    <col min="12" max="12" width="8.88671875" style="1"/>
    <col min="13" max="13" width="15.5546875" style="1" bestFit="1" customWidth="1"/>
    <col min="14" max="16384" width="8.88671875" style="1"/>
  </cols>
  <sheetData>
    <row r="1" spans="1:11" ht="17.399999999999999" x14ac:dyDescent="0.3">
      <c r="A1" s="168" t="s">
        <v>0</v>
      </c>
      <c r="B1" s="168"/>
      <c r="C1" s="168"/>
      <c r="D1" s="168"/>
      <c r="E1" s="168"/>
      <c r="F1" s="168"/>
      <c r="G1" s="168"/>
      <c r="H1" s="168"/>
    </row>
    <row r="2" spans="1:11" ht="18" x14ac:dyDescent="0.35">
      <c r="A2" s="170" t="s">
        <v>76</v>
      </c>
      <c r="B2" s="170"/>
      <c r="C2" s="170"/>
      <c r="D2" s="170"/>
      <c r="E2" s="170"/>
      <c r="F2" s="170"/>
      <c r="G2" s="170"/>
      <c r="H2" s="170"/>
    </row>
    <row r="3" spans="1:11" ht="17.399999999999999" x14ac:dyDescent="0.3">
      <c r="A3" s="42"/>
      <c r="B3" s="42"/>
      <c r="C3" s="42"/>
      <c r="D3" s="42"/>
      <c r="E3" s="42"/>
      <c r="F3" s="42"/>
      <c r="G3" s="42"/>
      <c r="H3" s="42"/>
    </row>
    <row r="4" spans="1:11" ht="17.399999999999999" x14ac:dyDescent="0.3">
      <c r="A4" s="168" t="s">
        <v>77</v>
      </c>
      <c r="B4" s="168"/>
      <c r="C4" s="168"/>
      <c r="D4" s="168"/>
      <c r="E4" s="168"/>
      <c r="F4" s="168"/>
      <c r="G4" s="168"/>
      <c r="H4" s="168"/>
    </row>
    <row r="5" spans="1:11" ht="18" x14ac:dyDescent="0.35">
      <c r="A5" s="169" t="s">
        <v>75</v>
      </c>
      <c r="B5" s="169"/>
      <c r="C5" s="169"/>
      <c r="D5" s="169"/>
      <c r="E5" s="169"/>
      <c r="F5" s="169"/>
      <c r="G5" s="169"/>
      <c r="H5" s="169"/>
    </row>
    <row r="6" spans="1:11" ht="18" x14ac:dyDescent="0.35">
      <c r="A6" s="169" t="s">
        <v>253</v>
      </c>
      <c r="B6" s="169"/>
      <c r="C6" s="169"/>
      <c r="D6" s="169"/>
      <c r="E6" s="169"/>
      <c r="F6" s="169"/>
      <c r="G6" s="169"/>
      <c r="H6" s="169"/>
    </row>
    <row r="7" spans="1:11" ht="21" customHeight="1" x14ac:dyDescent="0.3">
      <c r="B7" s="43"/>
      <c r="C7" s="43"/>
      <c r="D7" s="44"/>
      <c r="E7" s="45"/>
      <c r="F7" s="43"/>
      <c r="G7" s="45"/>
      <c r="H7" s="43"/>
    </row>
    <row r="8" spans="1:11" x14ac:dyDescent="0.3">
      <c r="A8" s="5"/>
      <c r="B8" s="46"/>
      <c r="C8" s="46"/>
      <c r="D8" s="47" t="s">
        <v>1</v>
      </c>
      <c r="E8" s="48"/>
      <c r="F8" s="47">
        <v>2022</v>
      </c>
      <c r="G8" s="49"/>
      <c r="H8" s="47">
        <v>2021</v>
      </c>
      <c r="K8" s="7"/>
    </row>
    <row r="9" spans="1:11" x14ac:dyDescent="0.3">
      <c r="A9" s="167" t="s">
        <v>2</v>
      </c>
      <c r="B9" s="167"/>
      <c r="C9" s="167"/>
      <c r="D9" s="47"/>
      <c r="E9" s="48"/>
      <c r="F9" s="46"/>
      <c r="G9" s="48"/>
      <c r="H9" s="46"/>
      <c r="K9" s="5"/>
    </row>
    <row r="10" spans="1:11" x14ac:dyDescent="0.3">
      <c r="A10" s="46"/>
      <c r="B10" s="67" t="s">
        <v>3</v>
      </c>
      <c r="C10" s="46"/>
      <c r="D10" s="68"/>
      <c r="E10" s="48"/>
      <c r="F10" s="69"/>
      <c r="G10" s="69"/>
      <c r="H10" s="69"/>
      <c r="K10" s="14"/>
    </row>
    <row r="11" spans="1:11" x14ac:dyDescent="0.3">
      <c r="A11" s="46"/>
      <c r="B11" s="46"/>
      <c r="C11" s="46" t="s">
        <v>51</v>
      </c>
      <c r="D11" s="68">
        <v>2</v>
      </c>
      <c r="E11" s="48"/>
      <c r="F11" s="70">
        <v>15261331.300000001</v>
      </c>
      <c r="G11" s="71"/>
      <c r="H11" s="70">
        <v>23445759.950000003</v>
      </c>
      <c r="K11" s="13"/>
    </row>
    <row r="12" spans="1:11" x14ac:dyDescent="0.3">
      <c r="A12" s="46"/>
      <c r="B12" s="46"/>
      <c r="C12" s="46" t="s">
        <v>5</v>
      </c>
      <c r="D12" s="68">
        <v>3</v>
      </c>
      <c r="E12" s="48"/>
      <c r="F12" s="70">
        <v>758672.24</v>
      </c>
      <c r="G12" s="71"/>
      <c r="H12" s="70">
        <v>961958.82</v>
      </c>
      <c r="K12" s="13"/>
    </row>
    <row r="13" spans="1:11" x14ac:dyDescent="0.3">
      <c r="A13" s="46"/>
      <c r="B13" s="46"/>
      <c r="C13" s="46" t="s">
        <v>6</v>
      </c>
      <c r="D13" s="68">
        <v>4</v>
      </c>
      <c r="E13" s="48"/>
      <c r="F13" s="70">
        <v>2187134.2799999998</v>
      </c>
      <c r="G13" s="71"/>
      <c r="H13" s="70">
        <v>1372413.02</v>
      </c>
      <c r="K13" s="13"/>
    </row>
    <row r="14" spans="1:11" x14ac:dyDescent="0.3">
      <c r="A14" s="46"/>
      <c r="B14" s="46"/>
      <c r="C14" s="46" t="s">
        <v>8</v>
      </c>
      <c r="D14" s="68">
        <v>5</v>
      </c>
      <c r="E14" s="48"/>
      <c r="F14" s="72">
        <v>81139.59</v>
      </c>
      <c r="G14" s="71"/>
      <c r="H14" s="72">
        <v>80504.289999999994</v>
      </c>
      <c r="K14" s="13"/>
    </row>
    <row r="15" spans="1:11" x14ac:dyDescent="0.3">
      <c r="A15" s="46"/>
      <c r="B15" s="67" t="s">
        <v>10</v>
      </c>
      <c r="C15" s="46"/>
      <c r="D15" s="68"/>
      <c r="E15" s="48"/>
      <c r="F15" s="73">
        <f>SUM(F11:F14)</f>
        <v>18288277.41</v>
      </c>
      <c r="G15" s="74"/>
      <c r="H15" s="73">
        <v>25860636.080000002</v>
      </c>
      <c r="K15" s="6"/>
    </row>
    <row r="16" spans="1:11" x14ac:dyDescent="0.3">
      <c r="A16" s="46"/>
      <c r="B16" s="46"/>
      <c r="C16" s="46"/>
      <c r="D16" s="68"/>
      <c r="E16" s="48"/>
      <c r="F16" s="71"/>
      <c r="G16" s="71"/>
      <c r="H16" s="71"/>
      <c r="K16" s="8"/>
    </row>
    <row r="17" spans="1:11" x14ac:dyDescent="0.3">
      <c r="A17" s="46"/>
      <c r="B17" s="67" t="s">
        <v>11</v>
      </c>
      <c r="C17" s="43"/>
      <c r="D17" s="68"/>
      <c r="E17" s="48"/>
      <c r="F17" s="70"/>
      <c r="G17" s="71"/>
      <c r="H17" s="70"/>
      <c r="K17" s="13"/>
    </row>
    <row r="18" spans="1:11" x14ac:dyDescent="0.3">
      <c r="A18" s="46"/>
      <c r="B18" s="67"/>
      <c r="C18" s="46" t="s">
        <v>67</v>
      </c>
      <c r="D18" s="68">
        <v>6</v>
      </c>
      <c r="E18" s="48"/>
      <c r="F18" s="70">
        <v>31692769.389999993</v>
      </c>
      <c r="G18" s="71"/>
      <c r="H18" s="70">
        <v>24151596.390000001</v>
      </c>
      <c r="K18" s="13"/>
    </row>
    <row r="19" spans="1:11" x14ac:dyDescent="0.3">
      <c r="A19" s="46"/>
      <c r="B19" s="67" t="s">
        <v>12</v>
      </c>
      <c r="C19" s="67"/>
      <c r="D19" s="68"/>
      <c r="E19" s="48"/>
      <c r="F19" s="75">
        <f>F18</f>
        <v>31692769.389999993</v>
      </c>
      <c r="G19" s="76"/>
      <c r="H19" s="75">
        <v>24151596.390000001</v>
      </c>
      <c r="K19" s="13"/>
    </row>
    <row r="20" spans="1:11" x14ac:dyDescent="0.3">
      <c r="A20" s="46"/>
      <c r="B20" s="67"/>
      <c r="C20" s="67"/>
      <c r="D20" s="68"/>
      <c r="E20" s="48"/>
      <c r="F20" s="70"/>
      <c r="G20" s="71"/>
      <c r="H20" s="70"/>
      <c r="K20" s="13"/>
    </row>
    <row r="21" spans="1:11" s="11" customFormat="1" ht="17.25" customHeight="1" thickBot="1" x14ac:dyDescent="0.35">
      <c r="A21" s="171" t="s">
        <v>13</v>
      </c>
      <c r="B21" s="171"/>
      <c r="C21" s="171"/>
      <c r="D21" s="47"/>
      <c r="E21" s="49"/>
      <c r="F21" s="77">
        <f>F15+F19</f>
        <v>49981046.799999997</v>
      </c>
      <c r="G21" s="78"/>
      <c r="H21" s="77">
        <v>50012232.469999999</v>
      </c>
      <c r="K21" s="6"/>
    </row>
    <row r="22" spans="1:11" ht="16.2" thickTop="1" x14ac:dyDescent="0.3">
      <c r="A22" s="46"/>
      <c r="B22" s="46"/>
      <c r="C22" s="46"/>
      <c r="D22" s="68"/>
      <c r="E22" s="48"/>
      <c r="F22" s="71"/>
      <c r="G22" s="71"/>
      <c r="H22" s="71"/>
      <c r="K22" s="8"/>
    </row>
    <row r="23" spans="1:11" x14ac:dyDescent="0.3">
      <c r="A23" s="167" t="s">
        <v>66</v>
      </c>
      <c r="B23" s="167"/>
      <c r="C23" s="167"/>
      <c r="D23" s="47"/>
      <c r="E23" s="48"/>
      <c r="F23" s="71"/>
      <c r="G23" s="71"/>
      <c r="H23" s="71"/>
      <c r="K23" s="8"/>
    </row>
    <row r="24" spans="1:11" s="11" customFormat="1" x14ac:dyDescent="0.3">
      <c r="A24" s="67"/>
      <c r="B24" s="67" t="s">
        <v>52</v>
      </c>
      <c r="C24" s="67"/>
      <c r="D24" s="79"/>
      <c r="E24" s="49"/>
      <c r="F24" s="80"/>
      <c r="G24" s="80"/>
      <c r="H24" s="80"/>
      <c r="K24" s="12"/>
    </row>
    <row r="25" spans="1:11" s="11" customFormat="1" x14ac:dyDescent="0.3">
      <c r="A25" s="67"/>
      <c r="B25" s="67"/>
      <c r="C25" s="46" t="s">
        <v>53</v>
      </c>
      <c r="D25" s="68">
        <v>7</v>
      </c>
      <c r="E25" s="49"/>
      <c r="F25" s="81">
        <v>1319167.18</v>
      </c>
      <c r="G25" s="80"/>
      <c r="H25" s="71">
        <v>887926.2</v>
      </c>
      <c r="K25" s="12"/>
    </row>
    <row r="26" spans="1:11" x14ac:dyDescent="0.3">
      <c r="A26" s="46"/>
      <c r="B26" s="46"/>
      <c r="C26" s="46" t="s">
        <v>65</v>
      </c>
      <c r="D26" s="68">
        <v>8</v>
      </c>
      <c r="E26" s="48"/>
      <c r="F26" s="82">
        <v>494648.32000000007</v>
      </c>
      <c r="G26" s="83"/>
      <c r="H26" s="84">
        <v>513857.15</v>
      </c>
      <c r="K26" s="10"/>
    </row>
    <row r="27" spans="1:11" ht="14.25" customHeight="1" x14ac:dyDescent="0.3">
      <c r="A27" s="46"/>
      <c r="B27" s="46"/>
      <c r="C27" s="46" t="s">
        <v>54</v>
      </c>
      <c r="D27" s="68">
        <v>9</v>
      </c>
      <c r="E27" s="48"/>
      <c r="F27" s="85">
        <v>98431.6</v>
      </c>
      <c r="G27" s="83"/>
      <c r="H27" s="86">
        <v>80872.600000000006</v>
      </c>
      <c r="K27" s="10"/>
    </row>
    <row r="28" spans="1:11" x14ac:dyDescent="0.3">
      <c r="A28" s="46"/>
      <c r="B28" s="67" t="s">
        <v>55</v>
      </c>
      <c r="C28" s="46"/>
      <c r="D28" s="68"/>
      <c r="E28" s="48"/>
      <c r="F28" s="73">
        <f>SUM(F25:F27)</f>
        <v>1912247.1</v>
      </c>
      <c r="G28" s="74"/>
      <c r="H28" s="73">
        <v>1482655.9500000002</v>
      </c>
      <c r="K28" s="6"/>
    </row>
    <row r="29" spans="1:11" x14ac:dyDescent="0.3">
      <c r="A29" s="46"/>
      <c r="B29" s="46"/>
      <c r="C29" s="46"/>
      <c r="D29" s="68"/>
      <c r="E29" s="48"/>
      <c r="F29" s="83"/>
      <c r="G29" s="83"/>
      <c r="H29" s="83"/>
      <c r="K29" s="9"/>
    </row>
    <row r="30" spans="1:11" x14ac:dyDescent="0.3">
      <c r="A30" s="46"/>
      <c r="B30" s="67" t="s">
        <v>56</v>
      </c>
      <c r="C30" s="43"/>
      <c r="D30" s="68"/>
      <c r="E30" s="48"/>
      <c r="F30" s="43"/>
      <c r="G30" s="43"/>
      <c r="H30" s="43"/>
    </row>
    <row r="31" spans="1:11" x14ac:dyDescent="0.3">
      <c r="A31" s="46"/>
      <c r="B31" s="67"/>
      <c r="C31" s="43" t="s">
        <v>53</v>
      </c>
      <c r="D31" s="68">
        <v>10</v>
      </c>
      <c r="E31" s="48"/>
      <c r="F31" s="87">
        <v>891133.82</v>
      </c>
      <c r="G31" s="43"/>
      <c r="H31" s="87">
        <v>1388303.69</v>
      </c>
    </row>
    <row r="32" spans="1:11" x14ac:dyDescent="0.3">
      <c r="A32" s="46"/>
      <c r="B32" s="67" t="s">
        <v>64</v>
      </c>
      <c r="C32" s="43"/>
      <c r="D32" s="68"/>
      <c r="E32" s="48"/>
      <c r="F32" s="88">
        <f>F31</f>
        <v>891133.82</v>
      </c>
      <c r="G32" s="43"/>
      <c r="H32" s="88">
        <v>1388303.69</v>
      </c>
    </row>
    <row r="33" spans="1:11" x14ac:dyDescent="0.3">
      <c r="A33" s="46"/>
      <c r="B33" s="67"/>
      <c r="C33" s="43"/>
      <c r="D33" s="68"/>
      <c r="E33" s="48"/>
      <c r="F33" s="43"/>
      <c r="G33" s="43"/>
      <c r="H33" s="43"/>
    </row>
    <row r="34" spans="1:11" x14ac:dyDescent="0.3">
      <c r="A34" s="171" t="s">
        <v>63</v>
      </c>
      <c r="B34" s="171"/>
      <c r="C34" s="171"/>
      <c r="D34" s="47"/>
      <c r="E34" s="48"/>
      <c r="F34" s="89">
        <f>F28+F31</f>
        <v>2803380.92</v>
      </c>
      <c r="G34" s="74"/>
      <c r="H34" s="89">
        <v>2870959.64</v>
      </c>
      <c r="K34" s="6"/>
    </row>
    <row r="35" spans="1:11" x14ac:dyDescent="0.3">
      <c r="A35" s="46"/>
      <c r="B35" s="46"/>
      <c r="C35" s="46"/>
      <c r="D35" s="68"/>
      <c r="E35" s="48"/>
      <c r="F35" s="71"/>
      <c r="G35" s="71"/>
      <c r="H35" s="71"/>
      <c r="K35" s="8"/>
    </row>
    <row r="36" spans="1:11" x14ac:dyDescent="0.3">
      <c r="A36" s="46"/>
      <c r="B36" s="167" t="s">
        <v>62</v>
      </c>
      <c r="C36" s="167"/>
      <c r="D36" s="68"/>
      <c r="E36" s="48"/>
      <c r="F36" s="71"/>
      <c r="G36" s="71"/>
      <c r="H36" s="71"/>
      <c r="K36" s="8"/>
    </row>
    <row r="37" spans="1:11" x14ac:dyDescent="0.3">
      <c r="A37" s="46"/>
      <c r="B37" s="67"/>
      <c r="C37" s="46" t="s">
        <v>61</v>
      </c>
      <c r="D37" s="68"/>
      <c r="E37" s="48"/>
      <c r="F37" s="71">
        <v>687356.59</v>
      </c>
      <c r="G37" s="71"/>
      <c r="H37" s="71">
        <v>687356.59</v>
      </c>
      <c r="K37" s="8"/>
    </row>
    <row r="38" spans="1:11" x14ac:dyDescent="0.3">
      <c r="A38" s="46"/>
      <c r="B38" s="67"/>
      <c r="C38" s="46" t="s">
        <v>60</v>
      </c>
      <c r="D38" s="68"/>
      <c r="E38" s="48"/>
      <c r="F38" s="90">
        <v>46490309.289999999</v>
      </c>
      <c r="G38" s="71"/>
      <c r="H38" s="90">
        <v>46453916.240000002</v>
      </c>
      <c r="K38" s="8"/>
    </row>
    <row r="39" spans="1:11" x14ac:dyDescent="0.3">
      <c r="A39" s="171" t="s">
        <v>14</v>
      </c>
      <c r="B39" s="171"/>
      <c r="C39" s="171"/>
      <c r="D39" s="47"/>
      <c r="E39" s="49"/>
      <c r="F39" s="73">
        <f>F38+F37</f>
        <v>47177665.880000003</v>
      </c>
      <c r="G39" s="74"/>
      <c r="H39" s="73">
        <v>47141272.830000006</v>
      </c>
      <c r="K39" s="6"/>
    </row>
    <row r="40" spans="1:11" x14ac:dyDescent="0.3">
      <c r="A40" s="46"/>
      <c r="B40" s="46"/>
      <c r="C40" s="46"/>
      <c r="D40" s="68"/>
      <c r="E40" s="48"/>
      <c r="F40" s="71"/>
      <c r="G40" s="71"/>
      <c r="H40" s="71"/>
      <c r="K40" s="8"/>
    </row>
    <row r="41" spans="1:11" ht="15.75" customHeight="1" thickBot="1" x14ac:dyDescent="0.35">
      <c r="A41" s="67" t="s">
        <v>15</v>
      </c>
      <c r="B41" s="67" t="s">
        <v>15</v>
      </c>
      <c r="C41" s="67"/>
      <c r="D41" s="47"/>
      <c r="E41" s="49"/>
      <c r="F41" s="91">
        <f>F39+F34</f>
        <v>49981046.800000004</v>
      </c>
      <c r="G41" s="74"/>
      <c r="H41" s="91">
        <v>50012232.470000006</v>
      </c>
      <c r="K41" s="6"/>
    </row>
    <row r="42" spans="1:11" ht="16.2" thickTop="1" x14ac:dyDescent="0.3">
      <c r="A42" s="5"/>
      <c r="B42" s="5"/>
      <c r="C42" s="5"/>
      <c r="D42" s="15"/>
      <c r="E42" s="21"/>
      <c r="F42" s="23"/>
      <c r="G42" s="22"/>
      <c r="H42" s="23"/>
    </row>
    <row r="43" spans="1:11" x14ac:dyDescent="0.3">
      <c r="B43" s="172" t="s">
        <v>16</v>
      </c>
      <c r="C43" s="172"/>
      <c r="D43" s="172"/>
      <c r="E43" s="172"/>
      <c r="F43" s="172"/>
      <c r="G43" s="172"/>
      <c r="H43" s="172"/>
    </row>
    <row r="46" spans="1:11" x14ac:dyDescent="0.3">
      <c r="F46" s="4"/>
      <c r="H46" s="4"/>
    </row>
  </sheetData>
  <mergeCells count="12">
    <mergeCell ref="A21:C21"/>
    <mergeCell ref="A23:C23"/>
    <mergeCell ref="A34:C34"/>
    <mergeCell ref="A39:C39"/>
    <mergeCell ref="B43:H43"/>
    <mergeCell ref="B36:C36"/>
    <mergeCell ref="A9:C9"/>
    <mergeCell ref="A1:H1"/>
    <mergeCell ref="A4:H4"/>
    <mergeCell ref="A6:H6"/>
    <mergeCell ref="A5:H5"/>
    <mergeCell ref="A2:H2"/>
  </mergeCells>
  <printOptions horizontalCentered="1"/>
  <pageMargins left="1.2" right="0.7" top="1" bottom="1" header="0.3" footer="0.3"/>
  <pageSetup scale="95" firstPageNumber="4" orientation="portrait" useFirstPageNumber="1" horizontalDpi="4294967294" verticalDpi="1200" r:id="rId1"/>
  <headerFooter>
    <oddFooter>&amp;C&amp;"Times New Roman,Regular"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M142"/>
  <sheetViews>
    <sheetView showWhiteSpace="0" topLeftCell="C118" zoomScale="70" zoomScaleNormal="70" zoomScaleSheetLayoutView="70" zoomScalePageLayoutView="85" workbookViewId="0">
      <selection activeCell="K142" sqref="A1:XFD1048576"/>
    </sheetView>
  </sheetViews>
  <sheetFormatPr defaultColWidth="8.88671875" defaultRowHeight="15.6" x14ac:dyDescent="0.3"/>
  <cols>
    <col min="1" max="1" width="3" style="51" customWidth="1"/>
    <col min="2" max="3" width="3.33203125" style="51" customWidth="1"/>
    <col min="4" max="4" width="31.44140625" style="51" customWidth="1"/>
    <col min="5" max="5" width="5.109375" style="52" customWidth="1"/>
    <col min="6" max="6" width="2.88671875" style="52" customWidth="1"/>
    <col min="7" max="7" width="18" style="52" customWidth="1"/>
    <col min="8" max="8" width="2.6640625" style="52" customWidth="1"/>
    <col min="9" max="9" width="18.44140625" style="52" customWidth="1"/>
    <col min="10" max="10" width="8.88671875" style="51"/>
    <col min="11" max="12" width="16.44140625" style="51" bestFit="1" customWidth="1"/>
    <col min="13" max="13" width="22.33203125" style="51" customWidth="1"/>
    <col min="14" max="16384" width="8.88671875" style="51"/>
  </cols>
  <sheetData>
    <row r="1" spans="1:9" ht="17.399999999999999" x14ac:dyDescent="0.3">
      <c r="A1" s="173" t="s">
        <v>0</v>
      </c>
      <c r="B1" s="173"/>
      <c r="C1" s="173"/>
      <c r="D1" s="173"/>
      <c r="E1" s="173"/>
      <c r="F1" s="173"/>
      <c r="G1" s="173"/>
      <c r="H1" s="173"/>
      <c r="I1" s="173"/>
    </row>
    <row r="2" spans="1:9" ht="18" x14ac:dyDescent="0.35">
      <c r="A2" s="174" t="s">
        <v>76</v>
      </c>
      <c r="B2" s="174"/>
      <c r="C2" s="174"/>
      <c r="D2" s="174"/>
      <c r="E2" s="174"/>
      <c r="F2" s="174"/>
      <c r="G2" s="174"/>
      <c r="H2" s="174"/>
      <c r="I2" s="174"/>
    </row>
    <row r="3" spans="1:9" ht="18" x14ac:dyDescent="0.35">
      <c r="A3" s="50"/>
      <c r="B3" s="50"/>
      <c r="C3" s="50"/>
      <c r="D3" s="50"/>
      <c r="E3" s="50"/>
      <c r="F3" s="50"/>
      <c r="G3" s="50"/>
      <c r="H3" s="50"/>
      <c r="I3" s="50"/>
    </row>
    <row r="4" spans="1:9" ht="17.399999999999999" x14ac:dyDescent="0.3">
      <c r="A4" s="173" t="s">
        <v>78</v>
      </c>
      <c r="B4" s="173"/>
      <c r="C4" s="173"/>
      <c r="D4" s="173"/>
      <c r="E4" s="173"/>
      <c r="F4" s="173"/>
      <c r="G4" s="173"/>
      <c r="H4" s="173"/>
      <c r="I4" s="173"/>
    </row>
    <row r="5" spans="1:9" ht="18" x14ac:dyDescent="0.35">
      <c r="A5" s="175" t="s">
        <v>75</v>
      </c>
      <c r="B5" s="175"/>
      <c r="C5" s="175"/>
      <c r="D5" s="175"/>
      <c r="E5" s="175"/>
      <c r="F5" s="175"/>
      <c r="G5" s="175"/>
      <c r="H5" s="175"/>
      <c r="I5" s="175"/>
    </row>
    <row r="6" spans="1:9" ht="18" x14ac:dyDescent="0.35">
      <c r="A6" s="174" t="s">
        <v>253</v>
      </c>
      <c r="B6" s="174"/>
      <c r="C6" s="174"/>
      <c r="D6" s="174"/>
      <c r="E6" s="174"/>
      <c r="F6" s="174"/>
      <c r="G6" s="174"/>
      <c r="H6" s="174"/>
      <c r="I6" s="174"/>
    </row>
    <row r="9" spans="1:9" x14ac:dyDescent="0.3">
      <c r="E9" s="53" t="s">
        <v>1</v>
      </c>
      <c r="F9" s="53"/>
      <c r="G9" s="53">
        <v>2022</v>
      </c>
      <c r="H9" s="53"/>
      <c r="I9" s="53">
        <v>2021</v>
      </c>
    </row>
    <row r="10" spans="1:9" x14ac:dyDescent="0.3">
      <c r="A10" s="185" t="s">
        <v>2</v>
      </c>
      <c r="B10" s="182"/>
      <c r="C10" s="182"/>
      <c r="D10" s="182"/>
      <c r="F10" s="53"/>
      <c r="G10" s="54"/>
      <c r="H10" s="53"/>
      <c r="I10" s="53"/>
    </row>
    <row r="11" spans="1:9" x14ac:dyDescent="0.3">
      <c r="G11" s="30"/>
    </row>
    <row r="12" spans="1:9" x14ac:dyDescent="0.3">
      <c r="A12" s="93" t="s">
        <v>3</v>
      </c>
      <c r="B12" s="93"/>
      <c r="C12" s="93"/>
      <c r="G12" s="30"/>
    </row>
    <row r="13" spans="1:9" x14ac:dyDescent="0.3">
      <c r="B13" s="93"/>
      <c r="C13" s="93"/>
      <c r="G13" s="30"/>
    </row>
    <row r="14" spans="1:9" x14ac:dyDescent="0.3">
      <c r="B14" s="93" t="s">
        <v>51</v>
      </c>
      <c r="C14" s="93"/>
      <c r="D14" s="93"/>
      <c r="E14" s="52">
        <v>2</v>
      </c>
      <c r="F14" s="53"/>
      <c r="G14" s="54"/>
      <c r="H14" s="53"/>
      <c r="I14" s="53"/>
    </row>
    <row r="15" spans="1:9" x14ac:dyDescent="0.3">
      <c r="B15" s="93"/>
      <c r="C15" s="51" t="s">
        <v>79</v>
      </c>
      <c r="G15" s="24">
        <v>26229.56</v>
      </c>
      <c r="H15" s="55"/>
      <c r="I15" s="24">
        <v>1552.03</v>
      </c>
    </row>
    <row r="16" spans="1:9" x14ac:dyDescent="0.3">
      <c r="C16" s="51" t="s">
        <v>80</v>
      </c>
      <c r="G16" s="24"/>
      <c r="H16" s="55"/>
      <c r="I16" s="24"/>
    </row>
    <row r="17" spans="2:12" x14ac:dyDescent="0.3">
      <c r="D17" s="51" t="s">
        <v>81</v>
      </c>
      <c r="G17" s="30">
        <v>15235101.74</v>
      </c>
      <c r="H17" s="55"/>
      <c r="I17" s="30">
        <v>23444207.920000002</v>
      </c>
    </row>
    <row r="18" spans="2:12" x14ac:dyDescent="0.3">
      <c r="D18" s="51" t="s">
        <v>82</v>
      </c>
      <c r="G18" s="56">
        <f>G15+G17</f>
        <v>15261331.300000001</v>
      </c>
      <c r="H18" s="55"/>
      <c r="I18" s="56">
        <v>23445759.950000003</v>
      </c>
    </row>
    <row r="19" spans="2:12" x14ac:dyDescent="0.3">
      <c r="G19" s="24"/>
      <c r="H19" s="55"/>
      <c r="I19" s="24"/>
    </row>
    <row r="20" spans="2:12" x14ac:dyDescent="0.3">
      <c r="B20" s="93" t="s">
        <v>5</v>
      </c>
      <c r="D20" s="93"/>
      <c r="E20" s="52">
        <v>3</v>
      </c>
      <c r="F20" s="53"/>
      <c r="G20" s="57"/>
      <c r="H20" s="58"/>
      <c r="I20" s="57"/>
    </row>
    <row r="21" spans="2:12" x14ac:dyDescent="0.3">
      <c r="B21" s="93"/>
      <c r="C21" s="51" t="s">
        <v>83</v>
      </c>
      <c r="D21" s="93"/>
      <c r="F21" s="53"/>
      <c r="G21" s="57"/>
      <c r="H21" s="58"/>
      <c r="I21" s="57"/>
    </row>
    <row r="22" spans="2:12" x14ac:dyDescent="0.3">
      <c r="D22" s="51" t="s">
        <v>84</v>
      </c>
      <c r="G22" s="24">
        <v>1543940.27</v>
      </c>
      <c r="H22" s="55"/>
      <c r="I22" s="24">
        <v>1686179.23</v>
      </c>
    </row>
    <row r="23" spans="2:12" ht="17.399999999999999" x14ac:dyDescent="0.45">
      <c r="D23" s="51" t="s">
        <v>85</v>
      </c>
      <c r="G23" s="59">
        <v>791773.28</v>
      </c>
      <c r="H23" s="55"/>
      <c r="I23" s="59">
        <v>730725.66</v>
      </c>
    </row>
    <row r="24" spans="2:12" x14ac:dyDescent="0.3">
      <c r="D24" s="51" t="s">
        <v>241</v>
      </c>
      <c r="G24" s="24">
        <f>G22-G23</f>
        <v>752166.99</v>
      </c>
      <c r="H24" s="55"/>
      <c r="I24" s="24">
        <v>955453.57</v>
      </c>
      <c r="L24" s="186"/>
    </row>
    <row r="25" spans="2:12" x14ac:dyDescent="0.3">
      <c r="C25" s="51" t="s">
        <v>86</v>
      </c>
      <c r="G25" s="24"/>
      <c r="H25" s="55"/>
      <c r="I25" s="24"/>
    </row>
    <row r="26" spans="2:12" ht="16.5" customHeight="1" x14ac:dyDescent="0.3">
      <c r="D26" s="51" t="s">
        <v>86</v>
      </c>
      <c r="G26" s="24">
        <v>6505.25</v>
      </c>
      <c r="H26" s="55"/>
      <c r="I26" s="24">
        <v>6505.25</v>
      </c>
    </row>
    <row r="27" spans="2:12" x14ac:dyDescent="0.3">
      <c r="D27" s="51" t="s">
        <v>82</v>
      </c>
      <c r="G27" s="60">
        <f>G22-G23+G26</f>
        <v>758672.24</v>
      </c>
      <c r="H27" s="60"/>
      <c r="I27" s="60">
        <v>961958.82</v>
      </c>
    </row>
    <row r="28" spans="2:12" x14ac:dyDescent="0.3">
      <c r="G28" s="24"/>
      <c r="H28" s="55"/>
      <c r="I28" s="24"/>
    </row>
    <row r="29" spans="2:12" x14ac:dyDescent="0.3">
      <c r="B29" s="93" t="s">
        <v>6</v>
      </c>
      <c r="D29" s="93"/>
      <c r="E29" s="52">
        <v>4</v>
      </c>
      <c r="G29" s="24"/>
      <c r="H29" s="55"/>
      <c r="I29" s="24"/>
    </row>
    <row r="30" spans="2:12" x14ac:dyDescent="0.3">
      <c r="B30" s="93"/>
      <c r="C30" s="51" t="s">
        <v>87</v>
      </c>
      <c r="D30" s="93"/>
      <c r="G30" s="24"/>
      <c r="H30" s="55"/>
      <c r="I30" s="24"/>
    </row>
    <row r="31" spans="2:12" x14ac:dyDescent="0.3">
      <c r="D31" s="51" t="s">
        <v>88</v>
      </c>
      <c r="G31" s="24">
        <v>2123748.19</v>
      </c>
      <c r="H31" s="55"/>
      <c r="I31" s="24">
        <v>1140323.17</v>
      </c>
    </row>
    <row r="32" spans="2:12" x14ac:dyDescent="0.3">
      <c r="B32" s="93"/>
      <c r="C32" s="51" t="s">
        <v>89</v>
      </c>
      <c r="D32" s="93"/>
      <c r="G32" s="24"/>
      <c r="H32" s="55"/>
      <c r="I32" s="24"/>
    </row>
    <row r="33" spans="1:12" ht="31.5" customHeight="1" x14ac:dyDescent="0.3">
      <c r="B33" s="93"/>
      <c r="D33" s="187" t="s">
        <v>90</v>
      </c>
      <c r="G33" s="24">
        <v>49656.57</v>
      </c>
      <c r="H33" s="55"/>
      <c r="I33" s="24">
        <v>135549.81</v>
      </c>
    </row>
    <row r="34" spans="1:12" x14ac:dyDescent="0.3">
      <c r="B34" s="93"/>
      <c r="C34" s="51" t="s">
        <v>91</v>
      </c>
      <c r="G34" s="24"/>
      <c r="H34" s="55"/>
      <c r="I34" s="24"/>
    </row>
    <row r="35" spans="1:12" x14ac:dyDescent="0.3">
      <c r="D35" s="51" t="s">
        <v>92</v>
      </c>
      <c r="G35" s="24">
        <v>13729.52</v>
      </c>
      <c r="H35" s="55"/>
      <c r="I35" s="24">
        <v>18540.04</v>
      </c>
    </row>
    <row r="36" spans="1:12" ht="30.75" customHeight="1" x14ac:dyDescent="0.3">
      <c r="D36" s="187" t="s">
        <v>93</v>
      </c>
      <c r="G36" s="24"/>
      <c r="H36" s="55"/>
      <c r="I36" s="24">
        <v>78000</v>
      </c>
      <c r="L36" s="95"/>
    </row>
    <row r="37" spans="1:12" x14ac:dyDescent="0.3">
      <c r="D37" s="51" t="s">
        <v>82</v>
      </c>
      <c r="G37" s="60">
        <f>G31+G33+G35+G36</f>
        <v>2187134.2799999998</v>
      </c>
      <c r="H37" s="55"/>
      <c r="I37" s="60">
        <v>1372413.02</v>
      </c>
    </row>
    <row r="38" spans="1:12" x14ac:dyDescent="0.3">
      <c r="G38" s="24"/>
      <c r="H38" s="55"/>
      <c r="I38" s="24"/>
    </row>
    <row r="39" spans="1:12" x14ac:dyDescent="0.3">
      <c r="B39" s="93" t="s">
        <v>8</v>
      </c>
      <c r="E39" s="52">
        <v>5</v>
      </c>
      <c r="F39" s="53"/>
      <c r="G39" s="57"/>
      <c r="H39" s="58"/>
      <c r="I39" s="57"/>
    </row>
    <row r="40" spans="1:12" x14ac:dyDescent="0.3">
      <c r="C40" s="51" t="s">
        <v>94</v>
      </c>
      <c r="D40" s="93"/>
      <c r="F40" s="53"/>
      <c r="G40" s="57"/>
      <c r="H40" s="58"/>
      <c r="I40" s="57"/>
    </row>
    <row r="41" spans="1:12" x14ac:dyDescent="0.3">
      <c r="D41" s="51" t="s">
        <v>95</v>
      </c>
      <c r="G41" s="24">
        <v>1139.5899999999999</v>
      </c>
      <c r="H41" s="55"/>
      <c r="I41" s="24">
        <v>504.29</v>
      </c>
    </row>
    <row r="42" spans="1:12" x14ac:dyDescent="0.3">
      <c r="C42" s="51" t="s">
        <v>239</v>
      </c>
      <c r="G42" s="24"/>
      <c r="H42" s="55"/>
      <c r="I42" s="24"/>
    </row>
    <row r="43" spans="1:12" x14ac:dyDescent="0.3">
      <c r="D43" s="51" t="s">
        <v>247</v>
      </c>
      <c r="G43" s="28">
        <v>80000</v>
      </c>
      <c r="H43" s="55"/>
      <c r="I43" s="28">
        <v>80000</v>
      </c>
    </row>
    <row r="44" spans="1:12" x14ac:dyDescent="0.3">
      <c r="D44" s="51" t="s">
        <v>82</v>
      </c>
      <c r="G44" s="24">
        <f>SUM(G41:G43)</f>
        <v>81139.59</v>
      </c>
      <c r="H44" s="24"/>
      <c r="I44" s="24">
        <v>80504.289999999994</v>
      </c>
    </row>
    <row r="45" spans="1:12" x14ac:dyDescent="0.3">
      <c r="G45" s="24"/>
      <c r="H45" s="55"/>
      <c r="I45" s="24"/>
    </row>
    <row r="46" spans="1:12" x14ac:dyDescent="0.3">
      <c r="D46" s="93" t="s">
        <v>10</v>
      </c>
      <c r="F46" s="53"/>
      <c r="G46" s="61">
        <f>G18+G27+G37+G44</f>
        <v>18288277.41</v>
      </c>
      <c r="H46" s="55"/>
      <c r="I46" s="61">
        <v>25860636.080000002</v>
      </c>
    </row>
    <row r="47" spans="1:12" x14ac:dyDescent="0.3">
      <c r="G47" s="24"/>
      <c r="H47" s="55"/>
      <c r="I47" s="24"/>
    </row>
    <row r="48" spans="1:12" x14ac:dyDescent="0.3">
      <c r="A48" s="93" t="s">
        <v>11</v>
      </c>
      <c r="C48" s="93"/>
      <c r="G48" s="24"/>
      <c r="H48" s="55"/>
      <c r="I48" s="24"/>
    </row>
    <row r="49" spans="1:12" x14ac:dyDescent="0.3">
      <c r="A49" s="93"/>
      <c r="C49" s="93"/>
      <c r="G49" s="24"/>
      <c r="H49" s="55"/>
      <c r="I49" s="24"/>
    </row>
    <row r="50" spans="1:12" x14ac:dyDescent="0.3">
      <c r="B50" s="93" t="s">
        <v>96</v>
      </c>
      <c r="E50" s="52">
        <v>6</v>
      </c>
      <c r="G50" s="24"/>
      <c r="H50" s="55"/>
      <c r="I50" s="24"/>
      <c r="L50" s="116"/>
    </row>
    <row r="51" spans="1:12" x14ac:dyDescent="0.3">
      <c r="B51" s="93"/>
      <c r="C51" s="51" t="s">
        <v>97</v>
      </c>
      <c r="G51" s="24"/>
      <c r="H51" s="55"/>
      <c r="I51" s="24"/>
    </row>
    <row r="52" spans="1:12" x14ac:dyDescent="0.3">
      <c r="D52" s="51" t="s">
        <v>97</v>
      </c>
      <c r="G52" s="24">
        <v>457000</v>
      </c>
      <c r="H52" s="55"/>
      <c r="I52" s="24">
        <v>457000</v>
      </c>
    </row>
    <row r="53" spans="1:12" x14ac:dyDescent="0.3">
      <c r="C53" s="51" t="s">
        <v>98</v>
      </c>
      <c r="G53" s="24"/>
      <c r="H53" s="55"/>
      <c r="I53" s="24"/>
    </row>
    <row r="54" spans="1:12" x14ac:dyDescent="0.3">
      <c r="D54" s="51" t="s">
        <v>99</v>
      </c>
      <c r="G54" s="24">
        <v>1239644.3799999999</v>
      </c>
      <c r="H54" s="55"/>
      <c r="I54" s="24">
        <v>616569</v>
      </c>
    </row>
    <row r="55" spans="1:12" x14ac:dyDescent="0.3">
      <c r="D55" s="51" t="s">
        <v>100</v>
      </c>
      <c r="G55" s="24">
        <v>-430823.29</v>
      </c>
      <c r="H55" s="55"/>
      <c r="I55" s="24">
        <v>-404072.59</v>
      </c>
    </row>
    <row r="56" spans="1:12" x14ac:dyDescent="0.3">
      <c r="C56" s="51" t="s">
        <v>101</v>
      </c>
      <c r="G56" s="24"/>
      <c r="H56" s="55"/>
      <c r="I56" s="24"/>
    </row>
    <row r="57" spans="1:12" x14ac:dyDescent="0.3">
      <c r="D57" s="51" t="s">
        <v>102</v>
      </c>
      <c r="G57" s="24">
        <v>6864107.3799999999</v>
      </c>
      <c r="H57" s="55"/>
      <c r="I57" s="24">
        <v>5876107.3799999999</v>
      </c>
    </row>
    <row r="58" spans="1:12" x14ac:dyDescent="0.3">
      <c r="D58" s="51" t="s">
        <v>103</v>
      </c>
      <c r="G58" s="24">
        <v>-3999737.96</v>
      </c>
      <c r="H58" s="55"/>
      <c r="I58" s="24">
        <v>-3606497.48</v>
      </c>
    </row>
    <row r="59" spans="1:12" x14ac:dyDescent="0.3">
      <c r="D59" s="51" t="s">
        <v>104</v>
      </c>
      <c r="G59" s="24">
        <v>27810916.510000002</v>
      </c>
      <c r="H59" s="55"/>
      <c r="I59" s="24">
        <v>26648032.550000001</v>
      </c>
    </row>
    <row r="60" spans="1:12" ht="15" customHeight="1" x14ac:dyDescent="0.3">
      <c r="D60" s="51" t="s">
        <v>105</v>
      </c>
      <c r="G60" s="25">
        <v>-17983649.329999998</v>
      </c>
      <c r="H60" s="55"/>
      <c r="I60" s="25">
        <v>-16823062.16</v>
      </c>
    </row>
    <row r="61" spans="1:12" ht="15" customHeight="1" x14ac:dyDescent="0.3">
      <c r="C61" s="51" t="s">
        <v>106</v>
      </c>
      <c r="G61" s="24"/>
      <c r="H61" s="55"/>
      <c r="I61" s="24"/>
    </row>
    <row r="62" spans="1:12" x14ac:dyDescent="0.3">
      <c r="D62" s="51" t="s">
        <v>107</v>
      </c>
      <c r="G62" s="24">
        <v>9532006.6199999992</v>
      </c>
      <c r="H62" s="55"/>
      <c r="I62" s="24">
        <v>3848680.65</v>
      </c>
    </row>
    <row r="63" spans="1:12" x14ac:dyDescent="0.3">
      <c r="D63" s="51" t="s">
        <v>108</v>
      </c>
      <c r="G63" s="24">
        <v>-1271443.6200000001</v>
      </c>
      <c r="H63" s="55"/>
      <c r="I63" s="24">
        <v>-1112012.3400000001</v>
      </c>
    </row>
    <row r="64" spans="1:12" x14ac:dyDescent="0.3">
      <c r="C64" s="51" t="s">
        <v>109</v>
      </c>
      <c r="G64" s="24"/>
      <c r="H64" s="55"/>
      <c r="I64" s="24"/>
    </row>
    <row r="65" spans="3:12" x14ac:dyDescent="0.3">
      <c r="D65" s="51" t="s">
        <v>110</v>
      </c>
      <c r="G65" s="62">
        <v>8498841</v>
      </c>
      <c r="H65" s="55"/>
      <c r="I65" s="62">
        <v>8498841</v>
      </c>
      <c r="K65" s="95"/>
      <c r="L65" s="95"/>
    </row>
    <row r="66" spans="3:12" x14ac:dyDescent="0.3">
      <c r="D66" s="51" t="s">
        <v>242</v>
      </c>
      <c r="G66" s="24">
        <v>-2855611.57</v>
      </c>
      <c r="H66" s="55"/>
      <c r="I66" s="24">
        <v>-2181283.75</v>
      </c>
      <c r="K66" s="95"/>
      <c r="L66" s="95"/>
    </row>
    <row r="67" spans="3:12" x14ac:dyDescent="0.3">
      <c r="D67" s="51" t="s">
        <v>111</v>
      </c>
      <c r="G67" s="24">
        <v>535894.61</v>
      </c>
      <c r="H67" s="55"/>
      <c r="I67" s="24">
        <v>162544.60999999999</v>
      </c>
    </row>
    <row r="68" spans="3:12" x14ac:dyDescent="0.3">
      <c r="D68" s="51" t="s">
        <v>112</v>
      </c>
      <c r="G68" s="24">
        <v>-88801.1</v>
      </c>
      <c r="H68" s="55"/>
      <c r="I68" s="24">
        <v>-72828.62</v>
      </c>
    </row>
    <row r="69" spans="3:12" x14ac:dyDescent="0.3">
      <c r="D69" s="51" t="s">
        <v>113</v>
      </c>
      <c r="G69" s="24">
        <v>428946</v>
      </c>
      <c r="H69" s="55"/>
      <c r="I69" s="24">
        <v>428946</v>
      </c>
    </row>
    <row r="70" spans="3:12" x14ac:dyDescent="0.3">
      <c r="D70" s="51" t="s">
        <v>114</v>
      </c>
      <c r="G70" s="24">
        <v>-293880.57</v>
      </c>
      <c r="H70" s="55"/>
      <c r="I70" s="24">
        <v>-251937.33</v>
      </c>
    </row>
    <row r="71" spans="3:12" hidden="1" x14ac:dyDescent="0.3">
      <c r="D71" s="51" t="s">
        <v>115</v>
      </c>
      <c r="G71" s="24"/>
      <c r="H71" s="55"/>
      <c r="I71" s="24"/>
    </row>
    <row r="72" spans="3:12" hidden="1" x14ac:dyDescent="0.3">
      <c r="D72" s="51" t="s">
        <v>116</v>
      </c>
      <c r="G72" s="24"/>
      <c r="H72" s="55"/>
      <c r="I72" s="24"/>
    </row>
    <row r="73" spans="3:12" x14ac:dyDescent="0.3">
      <c r="D73" s="51" t="s">
        <v>117</v>
      </c>
      <c r="G73" s="62">
        <v>170530</v>
      </c>
      <c r="H73" s="55"/>
      <c r="I73" s="62">
        <v>170530</v>
      </c>
    </row>
    <row r="74" spans="3:12" x14ac:dyDescent="0.3">
      <c r="D74" s="51" t="s">
        <v>118</v>
      </c>
      <c r="G74" s="24">
        <v>-132307.79999999999</v>
      </c>
      <c r="H74" s="55"/>
      <c r="I74" s="24">
        <v>-121263</v>
      </c>
    </row>
    <row r="75" spans="3:12" x14ac:dyDescent="0.3">
      <c r="C75" s="51" t="s">
        <v>119</v>
      </c>
      <c r="G75" s="24"/>
      <c r="H75" s="55"/>
      <c r="I75" s="24"/>
    </row>
    <row r="76" spans="3:12" x14ac:dyDescent="0.3">
      <c r="D76" s="51" t="s">
        <v>120</v>
      </c>
      <c r="G76" s="24">
        <v>2287000</v>
      </c>
      <c r="H76" s="55"/>
      <c r="I76" s="24">
        <v>531100</v>
      </c>
    </row>
    <row r="77" spans="3:12" x14ac:dyDescent="0.3">
      <c r="D77" s="51" t="s">
        <v>121</v>
      </c>
      <c r="G77" s="24">
        <v>-581380.03</v>
      </c>
      <c r="H77" s="55"/>
      <c r="I77" s="24">
        <v>-305702.23</v>
      </c>
    </row>
    <row r="78" spans="3:12" x14ac:dyDescent="0.3">
      <c r="C78" s="51" t="s">
        <v>122</v>
      </c>
      <c r="G78" s="24"/>
      <c r="H78" s="55"/>
      <c r="I78" s="24"/>
    </row>
    <row r="79" spans="3:12" x14ac:dyDescent="0.3">
      <c r="D79" s="51" t="s">
        <v>123</v>
      </c>
      <c r="G79" s="24">
        <v>896784.08</v>
      </c>
      <c r="H79" s="55"/>
      <c r="I79" s="24">
        <v>376418.49</v>
      </c>
    </row>
    <row r="80" spans="3:12" x14ac:dyDescent="0.3">
      <c r="D80" s="51" t="s">
        <v>124</v>
      </c>
      <c r="G80" s="24">
        <v>-302631.01</v>
      </c>
      <c r="H80" s="55"/>
      <c r="I80" s="24">
        <v>-273924.11</v>
      </c>
    </row>
    <row r="81" spans="1:13" x14ac:dyDescent="0.3">
      <c r="C81" s="51" t="s">
        <v>125</v>
      </c>
      <c r="G81" s="24"/>
      <c r="H81" s="55"/>
      <c r="I81" s="24"/>
    </row>
    <row r="82" spans="1:13" x14ac:dyDescent="0.3">
      <c r="D82" s="51" t="s">
        <v>126</v>
      </c>
      <c r="G82" s="62">
        <v>947140</v>
      </c>
      <c r="H82" s="55"/>
      <c r="I82" s="62">
        <v>869140</v>
      </c>
    </row>
    <row r="83" spans="1:13" x14ac:dyDescent="0.3">
      <c r="D83" s="51" t="s">
        <v>127</v>
      </c>
      <c r="G83" s="24">
        <v>-608113.05000000005</v>
      </c>
      <c r="H83" s="55"/>
      <c r="I83" s="24">
        <v>-527057.85</v>
      </c>
    </row>
    <row r="84" spans="1:13" x14ac:dyDescent="0.3">
      <c r="C84" s="51" t="s">
        <v>128</v>
      </c>
      <c r="G84" s="24"/>
      <c r="H84" s="55"/>
      <c r="I84" s="24"/>
    </row>
    <row r="85" spans="1:13" x14ac:dyDescent="0.3">
      <c r="D85" s="51" t="s">
        <v>129</v>
      </c>
      <c r="G85" s="26">
        <f>1363995.41+192.6</f>
        <v>1364188.01</v>
      </c>
      <c r="H85" s="55"/>
      <c r="I85" s="24">
        <v>1364188.01</v>
      </c>
      <c r="K85" s="116"/>
      <c r="L85" s="116"/>
    </row>
    <row r="86" spans="1:13" x14ac:dyDescent="0.3">
      <c r="D86" s="51" t="s">
        <v>130</v>
      </c>
      <c r="G86" s="24">
        <v>-1003883.47</v>
      </c>
      <c r="H86" s="55"/>
      <c r="I86" s="24">
        <v>-934054.27</v>
      </c>
      <c r="K86" s="95"/>
    </row>
    <row r="87" spans="1:13" x14ac:dyDescent="0.3">
      <c r="D87" s="51" t="s">
        <v>131</v>
      </c>
      <c r="G87" s="26">
        <v>127178</v>
      </c>
      <c r="H87" s="55"/>
      <c r="I87" s="24">
        <v>127178</v>
      </c>
    </row>
    <row r="88" spans="1:13" x14ac:dyDescent="0.3">
      <c r="D88" s="51" t="s">
        <v>132</v>
      </c>
      <c r="G88" s="27">
        <v>-85374.51</v>
      </c>
      <c r="H88" s="55"/>
      <c r="I88" s="27">
        <v>-62482.47</v>
      </c>
      <c r="L88" s="95"/>
    </row>
    <row r="89" spans="1:13" x14ac:dyDescent="0.3">
      <c r="D89" s="51" t="s">
        <v>133</v>
      </c>
      <c r="G89" s="63">
        <f>SUM(G51:G88)</f>
        <v>31522539.279999994</v>
      </c>
      <c r="H89" s="55"/>
      <c r="I89" s="63">
        <v>23299097.489999998</v>
      </c>
    </row>
    <row r="90" spans="1:13" x14ac:dyDescent="0.3">
      <c r="C90" s="51" t="s">
        <v>134</v>
      </c>
      <c r="G90" s="24"/>
      <c r="H90" s="55"/>
      <c r="I90" s="24"/>
    </row>
    <row r="91" spans="1:13" x14ac:dyDescent="0.3">
      <c r="D91" s="51" t="s">
        <v>135</v>
      </c>
      <c r="G91" s="24">
        <v>170230.11</v>
      </c>
      <c r="H91" s="55"/>
      <c r="I91" s="24">
        <v>852498.9</v>
      </c>
    </row>
    <row r="92" spans="1:13" x14ac:dyDescent="0.3">
      <c r="G92" s="24"/>
      <c r="H92" s="55"/>
      <c r="I92" s="24"/>
    </row>
    <row r="93" spans="1:13" x14ac:dyDescent="0.3">
      <c r="G93" s="24"/>
      <c r="H93" s="55"/>
      <c r="I93" s="24"/>
    </row>
    <row r="94" spans="1:13" x14ac:dyDescent="0.3">
      <c r="A94" s="93" t="s">
        <v>12</v>
      </c>
      <c r="G94" s="28">
        <f>G89+G91</f>
        <v>31692769.389999993</v>
      </c>
      <c r="H94" s="55"/>
      <c r="I94" s="28">
        <v>24151596.389999997</v>
      </c>
    </row>
    <row r="95" spans="1:13" x14ac:dyDescent="0.3">
      <c r="G95" s="24"/>
      <c r="H95" s="55"/>
      <c r="I95" s="24"/>
      <c r="M95" s="96"/>
    </row>
    <row r="96" spans="1:13" s="93" customFormat="1" ht="16.2" thickBot="1" x14ac:dyDescent="0.35">
      <c r="A96" s="178" t="s">
        <v>13</v>
      </c>
      <c r="B96" s="178"/>
      <c r="C96" s="178"/>
      <c r="D96" s="178"/>
      <c r="E96" s="52"/>
      <c r="F96" s="53"/>
      <c r="G96" s="64">
        <f>G46+G94</f>
        <v>49981046.799999997</v>
      </c>
      <c r="H96" s="58"/>
      <c r="I96" s="64">
        <v>50012232.469999999</v>
      </c>
    </row>
    <row r="97" spans="1:9" ht="16.2" thickTop="1" x14ac:dyDescent="0.3">
      <c r="G97" s="24"/>
      <c r="H97" s="55"/>
      <c r="I97" s="24"/>
    </row>
    <row r="98" spans="1:9" x14ac:dyDescent="0.3">
      <c r="A98" s="185" t="s">
        <v>136</v>
      </c>
      <c r="B98" s="182"/>
      <c r="C98" s="182"/>
      <c r="D98" s="182"/>
      <c r="F98" s="53"/>
      <c r="G98" s="57"/>
      <c r="H98" s="58"/>
      <c r="I98" s="57"/>
    </row>
    <row r="99" spans="1:9" x14ac:dyDescent="0.3">
      <c r="A99" s="53"/>
      <c r="B99" s="53"/>
      <c r="C99" s="53"/>
      <c r="D99" s="53"/>
      <c r="F99" s="53"/>
      <c r="G99" s="57"/>
      <c r="H99" s="58"/>
      <c r="I99" s="57"/>
    </row>
    <row r="100" spans="1:9" x14ac:dyDescent="0.3">
      <c r="A100" s="164" t="s">
        <v>52</v>
      </c>
      <c r="B100" s="53"/>
      <c r="C100" s="53"/>
      <c r="D100" s="53"/>
      <c r="F100" s="53"/>
      <c r="G100" s="57"/>
      <c r="H100" s="58"/>
      <c r="I100" s="57"/>
    </row>
    <row r="101" spans="1:9" x14ac:dyDescent="0.3">
      <c r="A101" s="164"/>
      <c r="B101" s="53"/>
      <c r="C101" s="53"/>
      <c r="D101" s="53"/>
      <c r="F101" s="53"/>
      <c r="G101" s="57"/>
      <c r="H101" s="58"/>
      <c r="I101" s="57"/>
    </row>
    <row r="102" spans="1:9" x14ac:dyDescent="0.3">
      <c r="B102" s="93" t="s">
        <v>53</v>
      </c>
      <c r="C102" s="93"/>
      <c r="E102" s="52">
        <v>7</v>
      </c>
      <c r="G102" s="24"/>
      <c r="H102" s="55"/>
      <c r="I102" s="24"/>
    </row>
    <row r="103" spans="1:9" x14ac:dyDescent="0.3">
      <c r="B103" s="93" t="s">
        <v>137</v>
      </c>
      <c r="C103" s="51" t="s">
        <v>138</v>
      </c>
      <c r="G103" s="24"/>
      <c r="H103" s="55"/>
      <c r="I103" s="24"/>
    </row>
    <row r="104" spans="1:9" x14ac:dyDescent="0.3">
      <c r="D104" s="51" t="s">
        <v>139</v>
      </c>
      <c r="G104" s="24">
        <v>1319167.18</v>
      </c>
      <c r="H104" s="55"/>
      <c r="I104" s="24">
        <v>887926.2</v>
      </c>
    </row>
    <row r="105" spans="1:9" x14ac:dyDescent="0.3">
      <c r="G105" s="24"/>
      <c r="H105" s="55"/>
      <c r="I105" s="24"/>
    </row>
    <row r="106" spans="1:9" x14ac:dyDescent="0.3">
      <c r="B106" s="93" t="s">
        <v>140</v>
      </c>
      <c r="E106" s="52">
        <v>8</v>
      </c>
      <c r="G106" s="24"/>
      <c r="H106" s="55"/>
      <c r="I106" s="24"/>
    </row>
    <row r="107" spans="1:9" x14ac:dyDescent="0.3">
      <c r="B107" s="93"/>
      <c r="C107" s="51" t="s">
        <v>140</v>
      </c>
      <c r="G107" s="24"/>
      <c r="H107" s="55"/>
      <c r="I107" s="24"/>
    </row>
    <row r="108" spans="1:9" x14ac:dyDescent="0.3">
      <c r="D108" s="51" t="s">
        <v>141</v>
      </c>
      <c r="G108" s="65">
        <v>252367.73</v>
      </c>
      <c r="H108" s="55"/>
      <c r="I108" s="24">
        <v>312947.33</v>
      </c>
    </row>
    <row r="109" spans="1:9" x14ac:dyDescent="0.3">
      <c r="D109" s="51" t="s">
        <v>142</v>
      </c>
      <c r="G109" s="65">
        <v>218336.93</v>
      </c>
      <c r="H109" s="55"/>
      <c r="I109" s="24">
        <v>182374.78</v>
      </c>
    </row>
    <row r="110" spans="1:9" x14ac:dyDescent="0.3">
      <c r="D110" s="51" t="s">
        <v>143</v>
      </c>
      <c r="G110" s="65">
        <v>8163.2</v>
      </c>
      <c r="H110" s="55"/>
      <c r="I110" s="24">
        <v>8163.2</v>
      </c>
    </row>
    <row r="111" spans="1:9" x14ac:dyDescent="0.3">
      <c r="D111" s="51" t="s">
        <v>243</v>
      </c>
      <c r="G111" s="65">
        <v>15780.46</v>
      </c>
      <c r="H111" s="55"/>
      <c r="I111" s="24">
        <v>10371.84</v>
      </c>
    </row>
    <row r="112" spans="1:9" x14ac:dyDescent="0.3">
      <c r="D112" s="51" t="s">
        <v>82</v>
      </c>
      <c r="G112" s="63">
        <f>SUM(G108:G111)</f>
        <v>494648.32000000007</v>
      </c>
      <c r="H112" s="55"/>
      <c r="I112" s="63">
        <v>513857.15</v>
      </c>
    </row>
    <row r="113" spans="1:9" x14ac:dyDescent="0.3">
      <c r="G113" s="24"/>
      <c r="H113" s="55"/>
      <c r="I113" s="24"/>
    </row>
    <row r="114" spans="1:9" x14ac:dyDescent="0.3">
      <c r="B114" s="93" t="s">
        <v>54</v>
      </c>
      <c r="E114" s="52">
        <v>9</v>
      </c>
      <c r="G114" s="24"/>
      <c r="H114" s="55"/>
      <c r="I114" s="24"/>
    </row>
    <row r="115" spans="1:9" x14ac:dyDescent="0.3">
      <c r="C115" s="51" t="s">
        <v>54</v>
      </c>
      <c r="D115" s="188"/>
      <c r="G115" s="24"/>
      <c r="H115" s="55"/>
      <c r="I115" s="24"/>
    </row>
    <row r="116" spans="1:9" x14ac:dyDescent="0.3">
      <c r="D116" s="51" t="s">
        <v>144</v>
      </c>
      <c r="G116" s="24">
        <v>80872.600000000006</v>
      </c>
      <c r="H116" s="55"/>
      <c r="I116" s="24">
        <v>80872.600000000006</v>
      </c>
    </row>
    <row r="117" spans="1:9" x14ac:dyDescent="0.3">
      <c r="D117" s="51" t="s">
        <v>145</v>
      </c>
      <c r="G117" s="28">
        <v>17559</v>
      </c>
      <c r="H117" s="55"/>
      <c r="I117" s="28">
        <v>0</v>
      </c>
    </row>
    <row r="118" spans="1:9" x14ac:dyDescent="0.3">
      <c r="D118" s="51" t="s">
        <v>82</v>
      </c>
      <c r="G118" s="24">
        <f>SUM(G116:G117)</f>
        <v>98431.6</v>
      </c>
      <c r="H118" s="24">
        <f t="shared" ref="H118:I118" si="0">SUM(H116:H117)</f>
        <v>0</v>
      </c>
      <c r="I118" s="24">
        <f t="shared" si="0"/>
        <v>80872.600000000006</v>
      </c>
    </row>
    <row r="119" spans="1:9" x14ac:dyDescent="0.3">
      <c r="G119" s="24"/>
      <c r="H119" s="55"/>
      <c r="I119" s="24"/>
    </row>
    <row r="120" spans="1:9" s="93" customFormat="1" x14ac:dyDescent="0.3">
      <c r="A120" s="93" t="s">
        <v>55</v>
      </c>
      <c r="E120" s="52"/>
      <c r="F120" s="52"/>
      <c r="G120" s="29">
        <f>G104+G112+G118</f>
        <v>1912247.1</v>
      </c>
      <c r="H120" s="55"/>
      <c r="I120" s="29">
        <v>1482655.9500000002</v>
      </c>
    </row>
    <row r="121" spans="1:9" x14ac:dyDescent="0.3">
      <c r="G121" s="24"/>
      <c r="H121" s="55"/>
      <c r="I121" s="24"/>
    </row>
    <row r="122" spans="1:9" x14ac:dyDescent="0.3">
      <c r="A122" s="93" t="s">
        <v>56</v>
      </c>
      <c r="G122" s="24"/>
      <c r="H122" s="55"/>
      <c r="I122" s="24"/>
    </row>
    <row r="123" spans="1:9" x14ac:dyDescent="0.3">
      <c r="G123" s="24"/>
      <c r="H123" s="55"/>
      <c r="I123" s="24"/>
    </row>
    <row r="124" spans="1:9" x14ac:dyDescent="0.3">
      <c r="B124" s="93" t="s">
        <v>53</v>
      </c>
      <c r="E124" s="52">
        <v>10</v>
      </c>
      <c r="G124" s="24"/>
      <c r="H124" s="55"/>
      <c r="I124" s="24"/>
    </row>
    <row r="125" spans="1:9" x14ac:dyDescent="0.3">
      <c r="B125" s="93"/>
      <c r="C125" s="51" t="s">
        <v>146</v>
      </c>
      <c r="G125" s="24"/>
      <c r="H125" s="55"/>
      <c r="I125" s="24"/>
    </row>
    <row r="126" spans="1:9" x14ac:dyDescent="0.3">
      <c r="D126" s="51" t="s">
        <v>147</v>
      </c>
      <c r="G126" s="28">
        <v>891133.82</v>
      </c>
      <c r="H126" s="55"/>
      <c r="I126" s="28">
        <v>1388303.69</v>
      </c>
    </row>
    <row r="127" spans="1:9" x14ac:dyDescent="0.3">
      <c r="G127" s="24"/>
      <c r="H127" s="55"/>
      <c r="I127" s="24"/>
    </row>
    <row r="128" spans="1:9" x14ac:dyDescent="0.3">
      <c r="A128" s="164" t="s">
        <v>148</v>
      </c>
      <c r="B128" s="164"/>
      <c r="C128" s="164"/>
      <c r="D128" s="164"/>
      <c r="G128" s="29">
        <f>G120+G126</f>
        <v>2803380.92</v>
      </c>
      <c r="H128" s="55"/>
      <c r="I128" s="29">
        <v>2870959.64</v>
      </c>
    </row>
    <row r="129" spans="1:9" x14ac:dyDescent="0.3">
      <c r="G129" s="24"/>
      <c r="H129" s="55"/>
      <c r="I129" s="24"/>
    </row>
    <row r="130" spans="1:9" x14ac:dyDescent="0.3">
      <c r="A130" s="93" t="s">
        <v>149</v>
      </c>
      <c r="B130" s="93"/>
      <c r="C130" s="93"/>
      <c r="G130" s="24"/>
      <c r="H130" s="55"/>
      <c r="I130" s="24"/>
    </row>
    <row r="131" spans="1:9" x14ac:dyDescent="0.3">
      <c r="A131" s="93"/>
      <c r="B131" s="93"/>
      <c r="C131" s="93"/>
      <c r="G131" s="24"/>
      <c r="H131" s="55"/>
      <c r="I131" s="24"/>
    </row>
    <row r="132" spans="1:9" x14ac:dyDescent="0.3">
      <c r="A132" s="93"/>
      <c r="B132" s="93" t="s">
        <v>17</v>
      </c>
      <c r="C132" s="93"/>
      <c r="G132" s="24"/>
      <c r="H132" s="55"/>
      <c r="I132" s="24"/>
    </row>
    <row r="133" spans="1:9" x14ac:dyDescent="0.3">
      <c r="A133" s="93"/>
      <c r="B133" s="93"/>
      <c r="C133" s="51" t="s">
        <v>17</v>
      </c>
      <c r="G133" s="24"/>
      <c r="H133" s="55"/>
      <c r="I133" s="24"/>
    </row>
    <row r="134" spans="1:9" x14ac:dyDescent="0.3">
      <c r="D134" s="51" t="s">
        <v>17</v>
      </c>
      <c r="G134" s="24">
        <v>687356.59</v>
      </c>
      <c r="H134" s="55"/>
      <c r="I134" s="24">
        <v>687356.59</v>
      </c>
    </row>
    <row r="135" spans="1:9" x14ac:dyDescent="0.3">
      <c r="B135" s="93" t="s">
        <v>150</v>
      </c>
      <c r="G135" s="24"/>
      <c r="H135" s="55"/>
      <c r="I135" s="24"/>
    </row>
    <row r="136" spans="1:9" x14ac:dyDescent="0.3">
      <c r="C136" s="51" t="s">
        <v>150</v>
      </c>
      <c r="G136" s="24"/>
      <c r="H136" s="55"/>
      <c r="I136" s="24"/>
    </row>
    <row r="137" spans="1:9" x14ac:dyDescent="0.3">
      <c r="D137" s="51" t="s">
        <v>150</v>
      </c>
      <c r="G137" s="24">
        <v>46490309.289999999</v>
      </c>
      <c r="H137" s="55"/>
      <c r="I137" s="24">
        <v>46453916.240000002</v>
      </c>
    </row>
    <row r="138" spans="1:9" s="93" customFormat="1" x14ac:dyDescent="0.3">
      <c r="A138" s="93" t="s">
        <v>14</v>
      </c>
      <c r="E138" s="52"/>
      <c r="F138" s="53"/>
      <c r="G138" s="66">
        <f>G134+G137</f>
        <v>47177665.880000003</v>
      </c>
      <c r="H138" s="58"/>
      <c r="I138" s="66">
        <v>47141272.830000006</v>
      </c>
    </row>
    <row r="139" spans="1:9" x14ac:dyDescent="0.3">
      <c r="G139" s="24"/>
      <c r="H139" s="55"/>
      <c r="I139" s="24"/>
    </row>
    <row r="140" spans="1:9" s="93" customFormat="1" ht="16.2" thickBot="1" x14ac:dyDescent="0.35">
      <c r="A140" s="178" t="s">
        <v>15</v>
      </c>
      <c r="B140" s="178"/>
      <c r="C140" s="178"/>
      <c r="D140" s="178"/>
      <c r="E140" s="52"/>
      <c r="F140" s="53"/>
      <c r="G140" s="64">
        <f>G128+G138</f>
        <v>49981046.800000004</v>
      </c>
      <c r="H140" s="58"/>
      <c r="I140" s="64">
        <v>50012232.470000006</v>
      </c>
    </row>
    <row r="141" spans="1:9" ht="16.2" thickTop="1" x14ac:dyDescent="0.3"/>
    <row r="142" spans="1:9" x14ac:dyDescent="0.3">
      <c r="B142" s="179" t="s">
        <v>16</v>
      </c>
      <c r="C142" s="179"/>
      <c r="D142" s="179"/>
      <c r="E142" s="179"/>
      <c r="F142" s="179"/>
      <c r="G142" s="179"/>
      <c r="H142" s="179"/>
      <c r="I142" s="179"/>
    </row>
  </sheetData>
  <mergeCells count="10">
    <mergeCell ref="A96:D96"/>
    <mergeCell ref="A98:D98"/>
    <mergeCell ref="A140:D140"/>
    <mergeCell ref="B142:I142"/>
    <mergeCell ref="A1:I1"/>
    <mergeCell ref="A2:I2"/>
    <mergeCell ref="A4:I4"/>
    <mergeCell ref="A5:I5"/>
    <mergeCell ref="A6:I6"/>
    <mergeCell ref="A10:D10"/>
  </mergeCells>
  <printOptions horizontalCentered="1"/>
  <pageMargins left="1.1811023622047245" right="0.98425196850393704" top="0.98425196850393704" bottom="0.98425196850393704" header="0.31496062992125984" footer="0.31496062992125984"/>
  <pageSetup scale="88" firstPageNumber="4" orientation="portrait" horizontalDpi="4294967294" verticalDpi="1200" r:id="rId1"/>
  <headerFooter differentOddEven="1" differentFirst="1">
    <oddFooter>&amp;C6</oddFooter>
    <evenFooter>&amp;C5</evenFooter>
    <firstFooter>&amp;C4</firstFooter>
  </headerFooter>
  <rowBreaks count="2" manualBreakCount="2">
    <brk id="46" max="8" man="1"/>
    <brk id="9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I30"/>
  <sheetViews>
    <sheetView topLeftCell="B1" zoomScale="70" zoomScaleNormal="70" zoomScaleSheetLayoutView="100" workbookViewId="0">
      <selection activeCell="G28" sqref="G28"/>
    </sheetView>
  </sheetViews>
  <sheetFormatPr defaultColWidth="8.88671875" defaultRowHeight="15" x14ac:dyDescent="0.25"/>
  <cols>
    <col min="1" max="1" width="1.109375" style="16" hidden="1" customWidth="1"/>
    <col min="2" max="2" width="3.88671875" style="16" customWidth="1"/>
    <col min="3" max="3" width="41.44140625" style="16" customWidth="1"/>
    <col min="4" max="4" width="5.5546875" style="17" bestFit="1" customWidth="1"/>
    <col min="5" max="5" width="2.33203125" style="18" bestFit="1" customWidth="1"/>
    <col min="6" max="6" width="18.109375" style="16" bestFit="1" customWidth="1"/>
    <col min="7" max="7" width="3.109375" style="16" customWidth="1"/>
    <col min="8" max="8" width="18.109375" style="16" bestFit="1" customWidth="1"/>
    <col min="9" max="9" width="0" style="16" hidden="1" customWidth="1"/>
    <col min="10" max="11" width="8.88671875" style="16"/>
    <col min="12" max="12" width="13.5546875" style="16" bestFit="1" customWidth="1"/>
    <col min="13" max="14" width="16.109375" style="16" bestFit="1" customWidth="1"/>
    <col min="15" max="16384" width="8.88671875" style="16"/>
  </cols>
  <sheetData>
    <row r="1" spans="1:9" ht="17.399999999999999" x14ac:dyDescent="0.3">
      <c r="A1" s="168" t="s">
        <v>0</v>
      </c>
      <c r="B1" s="168"/>
      <c r="C1" s="168"/>
      <c r="D1" s="168"/>
      <c r="E1" s="168"/>
      <c r="F1" s="168"/>
      <c r="G1" s="168"/>
      <c r="H1" s="168"/>
      <c r="I1" s="92"/>
    </row>
    <row r="2" spans="1:9" ht="18" x14ac:dyDescent="0.35">
      <c r="A2" s="42"/>
      <c r="B2" s="170" t="s">
        <v>76</v>
      </c>
      <c r="C2" s="170"/>
      <c r="D2" s="170"/>
      <c r="E2" s="170"/>
      <c r="F2" s="170"/>
      <c r="G2" s="170"/>
      <c r="H2" s="170"/>
      <c r="I2" s="170"/>
    </row>
    <row r="3" spans="1:9" ht="17.399999999999999" x14ac:dyDescent="0.3">
      <c r="A3" s="42"/>
      <c r="B3" s="42"/>
      <c r="C3" s="42"/>
      <c r="D3" s="42"/>
      <c r="E3" s="42"/>
      <c r="F3" s="42"/>
      <c r="G3" s="42"/>
      <c r="H3" s="42"/>
      <c r="I3" s="42"/>
    </row>
    <row r="4" spans="1:9" ht="17.399999999999999" x14ac:dyDescent="0.3">
      <c r="A4" s="168" t="s">
        <v>240</v>
      </c>
      <c r="B4" s="168"/>
      <c r="C4" s="168"/>
      <c r="D4" s="168"/>
      <c r="E4" s="168"/>
      <c r="F4" s="168"/>
      <c r="G4" s="168"/>
      <c r="H4" s="168"/>
      <c r="I4" s="92"/>
    </row>
    <row r="5" spans="1:9" ht="18" x14ac:dyDescent="0.35">
      <c r="A5" s="176" t="s">
        <v>75</v>
      </c>
      <c r="B5" s="169"/>
      <c r="C5" s="169"/>
      <c r="D5" s="169"/>
      <c r="E5" s="169"/>
      <c r="F5" s="169"/>
      <c r="G5" s="169"/>
      <c r="H5" s="169"/>
      <c r="I5" s="92"/>
    </row>
    <row r="6" spans="1:9" ht="18" x14ac:dyDescent="0.35">
      <c r="A6" s="176" t="s">
        <v>254</v>
      </c>
      <c r="B6" s="169"/>
      <c r="C6" s="169"/>
      <c r="D6" s="169"/>
      <c r="E6" s="169"/>
      <c r="F6" s="169"/>
      <c r="G6" s="169"/>
      <c r="H6" s="169"/>
      <c r="I6" s="92"/>
    </row>
    <row r="7" spans="1:9" ht="15.6" x14ac:dyDescent="0.3">
      <c r="A7" s="1"/>
      <c r="B7" s="43"/>
      <c r="C7" s="43"/>
      <c r="D7" s="44"/>
      <c r="E7" s="45"/>
      <c r="F7" s="43"/>
      <c r="G7" s="43"/>
      <c r="H7" s="43"/>
    </row>
    <row r="8" spans="1:9" ht="15.6" x14ac:dyDescent="0.3">
      <c r="A8" s="5"/>
      <c r="B8" s="46"/>
      <c r="C8" s="46"/>
      <c r="D8" s="47" t="s">
        <v>1</v>
      </c>
      <c r="E8" s="48"/>
      <c r="F8" s="47">
        <v>2022</v>
      </c>
      <c r="G8" s="47"/>
      <c r="H8" s="47">
        <v>2021</v>
      </c>
    </row>
    <row r="9" spans="1:9" ht="15.6" x14ac:dyDescent="0.3">
      <c r="A9" s="5"/>
      <c r="B9" s="46"/>
      <c r="C9" s="46"/>
      <c r="D9" s="68"/>
      <c r="E9" s="48"/>
      <c r="F9" s="46"/>
      <c r="G9" s="46"/>
      <c r="H9" s="46"/>
    </row>
    <row r="10" spans="1:9" ht="15.6" x14ac:dyDescent="0.3">
      <c r="A10" s="5"/>
      <c r="B10" s="167" t="s">
        <v>74</v>
      </c>
      <c r="C10" s="167"/>
      <c r="D10" s="68"/>
      <c r="E10" s="48"/>
      <c r="F10" s="98"/>
      <c r="G10" s="98"/>
      <c r="H10" s="98"/>
    </row>
    <row r="11" spans="1:9" ht="15.6" x14ac:dyDescent="0.3">
      <c r="A11" s="5"/>
      <c r="B11" s="67"/>
      <c r="C11" s="46"/>
      <c r="D11" s="68"/>
      <c r="E11" s="48"/>
      <c r="F11" s="98"/>
      <c r="G11" s="98"/>
      <c r="H11" s="98"/>
    </row>
    <row r="12" spans="1:9" ht="15.6" x14ac:dyDescent="0.3">
      <c r="A12" s="5"/>
      <c r="B12" s="67"/>
      <c r="C12" s="67" t="s">
        <v>57</v>
      </c>
      <c r="D12" s="68">
        <v>11</v>
      </c>
      <c r="E12" s="48"/>
      <c r="F12" s="99">
        <v>27739810.149999999</v>
      </c>
      <c r="G12" s="98"/>
      <c r="H12" s="99">
        <v>24176910.420000002</v>
      </c>
    </row>
    <row r="13" spans="1:9" ht="15.6" x14ac:dyDescent="0.3">
      <c r="A13" s="5"/>
      <c r="B13" s="67"/>
      <c r="C13" s="46"/>
      <c r="D13" s="68"/>
      <c r="E13" s="48"/>
      <c r="F13" s="100"/>
      <c r="G13" s="101"/>
      <c r="H13" s="100"/>
    </row>
    <row r="14" spans="1:9" ht="15.6" x14ac:dyDescent="0.3">
      <c r="A14" s="5"/>
      <c r="B14" s="167" t="s">
        <v>73</v>
      </c>
      <c r="C14" s="167"/>
      <c r="D14" s="68"/>
      <c r="E14" s="48"/>
      <c r="F14" s="102"/>
      <c r="G14" s="102"/>
      <c r="H14" s="102"/>
    </row>
    <row r="15" spans="1:9" ht="15.6" x14ac:dyDescent="0.3">
      <c r="A15" s="5"/>
      <c r="B15" s="67"/>
      <c r="C15" s="46"/>
      <c r="D15" s="68"/>
      <c r="E15" s="48"/>
      <c r="F15" s="102"/>
      <c r="G15" s="102"/>
      <c r="H15" s="102"/>
    </row>
    <row r="16" spans="1:9" ht="15.6" x14ac:dyDescent="0.3">
      <c r="A16" s="5"/>
      <c r="B16" s="46"/>
      <c r="C16" s="43" t="s">
        <v>72</v>
      </c>
      <c r="D16" s="68">
        <v>12</v>
      </c>
      <c r="E16" s="48"/>
      <c r="F16" s="70">
        <v>10624940.460000001</v>
      </c>
      <c r="G16" s="92"/>
      <c r="H16" s="70">
        <v>9070803.7200000007</v>
      </c>
    </row>
    <row r="17" spans="1:9" ht="15.6" x14ac:dyDescent="0.3">
      <c r="A17" s="5"/>
      <c r="B17" s="46"/>
      <c r="C17" s="43" t="s">
        <v>50</v>
      </c>
      <c r="D17" s="68">
        <v>13</v>
      </c>
      <c r="E17" s="48"/>
      <c r="F17" s="70">
        <v>13958785.060000002</v>
      </c>
      <c r="G17" s="70"/>
      <c r="H17" s="70">
        <v>9063240.3000000007</v>
      </c>
    </row>
    <row r="18" spans="1:9" ht="15.6" x14ac:dyDescent="0.3">
      <c r="A18" s="5"/>
      <c r="B18" s="46"/>
      <c r="C18" s="43" t="s">
        <v>58</v>
      </c>
      <c r="D18" s="68">
        <v>14</v>
      </c>
      <c r="E18" s="48"/>
      <c r="F18" s="70">
        <v>97184.85</v>
      </c>
      <c r="G18" s="70"/>
      <c r="H18" s="70">
        <v>141985</v>
      </c>
    </row>
    <row r="19" spans="1:9" ht="15.6" x14ac:dyDescent="0.3">
      <c r="A19" s="5"/>
      <c r="B19" s="46"/>
      <c r="C19" s="43" t="s">
        <v>59</v>
      </c>
      <c r="D19" s="68">
        <v>15</v>
      </c>
      <c r="E19" s="48"/>
      <c r="F19" s="72">
        <v>3022506.7299999995</v>
      </c>
      <c r="G19" s="92"/>
      <c r="H19" s="72">
        <v>2128897.1800000002</v>
      </c>
    </row>
    <row r="20" spans="1:9" ht="15.6" x14ac:dyDescent="0.3">
      <c r="A20" s="5"/>
      <c r="B20" s="46"/>
      <c r="C20" s="79" t="s">
        <v>71</v>
      </c>
      <c r="D20" s="68"/>
      <c r="E20" s="48"/>
      <c r="F20" s="75">
        <f>SUM(F16:F19)</f>
        <v>27703417.100000005</v>
      </c>
      <c r="G20" s="70"/>
      <c r="H20" s="75">
        <v>20404926.200000003</v>
      </c>
    </row>
    <row r="21" spans="1:9" ht="15.6" x14ac:dyDescent="0.3">
      <c r="A21" s="5"/>
      <c r="B21" s="46"/>
      <c r="C21" s="79" t="s">
        <v>70</v>
      </c>
      <c r="D21" s="68"/>
      <c r="E21" s="48"/>
      <c r="F21" s="103">
        <f>F12-F20</f>
        <v>36393.049999993294</v>
      </c>
      <c r="G21" s="104"/>
      <c r="H21" s="103">
        <v>3771984.2199999988</v>
      </c>
    </row>
    <row r="22" spans="1:9" ht="15.6" x14ac:dyDescent="0.3">
      <c r="A22" s="5"/>
      <c r="B22" s="46"/>
      <c r="C22" s="43" t="s">
        <v>69</v>
      </c>
      <c r="D22" s="68"/>
      <c r="E22" s="48"/>
      <c r="F22" s="105">
        <v>0</v>
      </c>
      <c r="G22" s="106"/>
      <c r="H22" s="107">
        <v>0</v>
      </c>
    </row>
    <row r="23" spans="1:9" ht="16.2" thickBot="1" x14ac:dyDescent="0.35">
      <c r="A23" s="5"/>
      <c r="B23" s="46"/>
      <c r="C23" s="79" t="s">
        <v>68</v>
      </c>
      <c r="D23" s="68"/>
      <c r="E23" s="48"/>
      <c r="F23" s="108">
        <f>F21+F22</f>
        <v>36393.049999993294</v>
      </c>
      <c r="G23" s="70"/>
      <c r="H23" s="108">
        <v>3771984.2199999988</v>
      </c>
    </row>
    <row r="24" spans="1:9" ht="16.2" thickTop="1" x14ac:dyDescent="0.3">
      <c r="A24" s="5"/>
      <c r="B24" s="5"/>
      <c r="C24" s="5"/>
      <c r="D24" s="15"/>
      <c r="E24" s="21"/>
      <c r="F24" s="13"/>
      <c r="G24" s="13"/>
      <c r="H24" s="13"/>
    </row>
    <row r="25" spans="1:9" ht="15.6" x14ac:dyDescent="0.3">
      <c r="A25" s="5"/>
      <c r="B25" s="172" t="s">
        <v>16</v>
      </c>
      <c r="C25" s="172"/>
      <c r="D25" s="172"/>
      <c r="E25" s="172"/>
      <c r="F25" s="172"/>
      <c r="G25" s="172"/>
      <c r="H25" s="172"/>
      <c r="I25" s="172"/>
    </row>
    <row r="26" spans="1:9" ht="15.6" x14ac:dyDescent="0.3">
      <c r="A26" s="5"/>
      <c r="B26" s="5"/>
      <c r="C26" s="5"/>
      <c r="D26" s="15"/>
      <c r="E26" s="21"/>
      <c r="F26" s="13"/>
      <c r="G26" s="13"/>
      <c r="H26" s="13"/>
    </row>
    <row r="27" spans="1:9" x14ac:dyDescent="0.25">
      <c r="F27" s="19"/>
      <c r="G27" s="20"/>
      <c r="H27" s="19"/>
    </row>
    <row r="28" spans="1:9" x14ac:dyDescent="0.25">
      <c r="F28" s="19"/>
      <c r="G28" s="20"/>
      <c r="H28" s="19"/>
    </row>
    <row r="29" spans="1:9" x14ac:dyDescent="0.25">
      <c r="F29" s="19"/>
      <c r="G29" s="20"/>
      <c r="H29" s="19"/>
    </row>
    <row r="30" spans="1:9" x14ac:dyDescent="0.25">
      <c r="F30" s="19"/>
      <c r="G30" s="20"/>
      <c r="H30" s="19"/>
    </row>
  </sheetData>
  <mergeCells count="8">
    <mergeCell ref="B14:C14"/>
    <mergeCell ref="B10:C10"/>
    <mergeCell ref="B25:I25"/>
    <mergeCell ref="A1:H1"/>
    <mergeCell ref="A4:H4"/>
    <mergeCell ref="A6:H6"/>
    <mergeCell ref="A5:H5"/>
    <mergeCell ref="B2:I2"/>
  </mergeCells>
  <printOptions horizontalCentered="1"/>
  <pageMargins left="1" right="0.7" top="1" bottom="1" header="0.3" footer="0.3"/>
  <pageSetup scale="93" firstPageNumber="7" orientation="portrait" useFirstPageNumber="1" horizontalDpi="4294967293" verticalDpi="1200" r:id="rId1"/>
  <headerFooter>
    <oddFooter>&amp;C&amp;"Times New Roman,Regular"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Q125"/>
  <sheetViews>
    <sheetView tabSelected="1" view="pageBreakPreview" topLeftCell="A100" zoomScale="70" zoomScaleNormal="85" zoomScaleSheetLayoutView="70" workbookViewId="0">
      <selection activeCell="H95" sqref="H95"/>
    </sheetView>
  </sheetViews>
  <sheetFormatPr defaultColWidth="8.88671875" defaultRowHeight="15.6" x14ac:dyDescent="0.3"/>
  <cols>
    <col min="1" max="1" width="1.5546875" style="51" customWidth="1"/>
    <col min="2" max="2" width="1" style="51" customWidth="1"/>
    <col min="3" max="3" width="1.33203125" style="51" customWidth="1"/>
    <col min="4" max="4" width="30" style="51" bestFit="1" customWidth="1"/>
    <col min="5" max="5" width="12.5546875" style="51" customWidth="1"/>
    <col min="6" max="6" width="4.6640625" style="52" customWidth="1"/>
    <col min="7" max="7" width="2.44140625" style="52" customWidth="1"/>
    <col min="8" max="8" width="16.5546875" style="52" customWidth="1"/>
    <col min="9" max="9" width="2.44140625" style="52" customWidth="1"/>
    <col min="10" max="10" width="16.33203125" style="52" customWidth="1"/>
    <col min="11" max="11" width="8.88671875" style="51"/>
    <col min="12" max="12" width="11.6640625" style="51" bestFit="1" customWidth="1"/>
    <col min="13" max="13" width="8.88671875" style="51"/>
    <col min="14" max="14" width="13" style="51" bestFit="1" customWidth="1"/>
    <col min="15" max="16" width="8.88671875" style="51"/>
    <col min="17" max="17" width="16.44140625" style="51" bestFit="1" customWidth="1"/>
    <col min="18" max="16384" width="8.88671875" style="51"/>
  </cols>
  <sheetData>
    <row r="1" spans="1:10" ht="17.399999999999999" x14ac:dyDescent="0.3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ht="18" x14ac:dyDescent="0.35">
      <c r="A2" s="174" t="s">
        <v>76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ht="18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7.399999999999999" x14ac:dyDescent="0.3">
      <c r="A4" s="180" t="s">
        <v>151</v>
      </c>
      <c r="B4" s="180"/>
      <c r="C4" s="180"/>
      <c r="D4" s="180"/>
      <c r="E4" s="180"/>
      <c r="F4" s="180"/>
      <c r="G4" s="180"/>
      <c r="H4" s="180"/>
      <c r="I4" s="180"/>
      <c r="J4" s="180"/>
    </row>
    <row r="5" spans="1:10" ht="18" x14ac:dyDescent="0.35">
      <c r="A5" s="181" t="s">
        <v>75</v>
      </c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8" x14ac:dyDescent="0.35">
      <c r="A6" s="174" t="s">
        <v>254</v>
      </c>
      <c r="B6" s="174"/>
      <c r="C6" s="174"/>
      <c r="D6" s="174"/>
      <c r="E6" s="174"/>
      <c r="F6" s="174"/>
      <c r="G6" s="174"/>
      <c r="H6" s="174"/>
      <c r="I6" s="174"/>
      <c r="J6" s="174"/>
    </row>
    <row r="7" spans="1:10" x14ac:dyDescent="0.3">
      <c r="A7" s="53"/>
      <c r="B7" s="53"/>
      <c r="C7" s="53"/>
      <c r="D7" s="53"/>
      <c r="E7" s="53"/>
      <c r="F7" s="53"/>
      <c r="G7" s="53"/>
      <c r="H7" s="53"/>
      <c r="I7" s="53"/>
      <c r="J7" s="53"/>
    </row>
    <row r="8" spans="1:10" x14ac:dyDescent="0.3">
      <c r="A8" s="53"/>
      <c r="B8" s="53"/>
      <c r="C8" s="53"/>
      <c r="D8" s="53"/>
      <c r="E8" s="53"/>
      <c r="F8" s="53"/>
      <c r="G8" s="53"/>
      <c r="H8" s="53"/>
      <c r="I8" s="53"/>
      <c r="J8" s="53"/>
    </row>
    <row r="10" spans="1:10" x14ac:dyDescent="0.3">
      <c r="F10" s="53" t="s">
        <v>1</v>
      </c>
      <c r="G10" s="53"/>
      <c r="H10" s="53">
        <v>2022</v>
      </c>
      <c r="I10" s="53"/>
      <c r="J10" s="53">
        <v>2021</v>
      </c>
    </row>
    <row r="12" spans="1:10" x14ac:dyDescent="0.3">
      <c r="A12" s="93" t="s">
        <v>152</v>
      </c>
      <c r="B12" s="93"/>
      <c r="C12" s="93"/>
    </row>
    <row r="13" spans="1:10" x14ac:dyDescent="0.3">
      <c r="A13" s="93"/>
      <c r="B13" s="93"/>
      <c r="C13" s="93"/>
    </row>
    <row r="14" spans="1:10" x14ac:dyDescent="0.3">
      <c r="A14" s="93"/>
      <c r="B14" s="93" t="s">
        <v>57</v>
      </c>
      <c r="C14" s="93"/>
      <c r="F14" s="52">
        <v>11</v>
      </c>
    </row>
    <row r="15" spans="1:10" ht="15" customHeight="1" x14ac:dyDescent="0.3">
      <c r="A15" s="93"/>
      <c r="B15" s="93"/>
      <c r="C15" s="93"/>
      <c r="D15" s="51" t="s">
        <v>153</v>
      </c>
      <c r="G15" s="55"/>
      <c r="H15" s="24">
        <v>26117986.449999999</v>
      </c>
      <c r="I15" s="55"/>
      <c r="J15" s="24">
        <v>22895135.440000001</v>
      </c>
    </row>
    <row r="16" spans="1:10" x14ac:dyDescent="0.3">
      <c r="A16" s="93"/>
      <c r="B16" s="93"/>
      <c r="C16" s="93"/>
      <c r="D16" s="51" t="s">
        <v>154</v>
      </c>
      <c r="H16" s="30">
        <v>745164.93</v>
      </c>
      <c r="J16" s="30">
        <v>575371.64</v>
      </c>
    </row>
    <row r="17" spans="1:10" x14ac:dyDescent="0.3">
      <c r="A17" s="93"/>
      <c r="B17" s="93"/>
      <c r="C17" s="93"/>
      <c r="D17" s="51" t="s">
        <v>155</v>
      </c>
      <c r="H17" s="30">
        <v>766485.54</v>
      </c>
      <c r="J17" s="30">
        <v>690351.91</v>
      </c>
    </row>
    <row r="18" spans="1:10" x14ac:dyDescent="0.3">
      <c r="A18" s="93"/>
      <c r="B18" s="93"/>
      <c r="C18" s="93"/>
      <c r="D18" s="51" t="s">
        <v>156</v>
      </c>
      <c r="H18" s="30">
        <v>110173.23</v>
      </c>
      <c r="J18" s="30">
        <v>16051.43</v>
      </c>
    </row>
    <row r="19" spans="1:10" ht="15" customHeight="1" x14ac:dyDescent="0.3">
      <c r="A19" s="93"/>
      <c r="B19" s="182" t="s">
        <v>157</v>
      </c>
      <c r="C19" s="182"/>
      <c r="D19" s="182"/>
      <c r="G19" s="55"/>
      <c r="H19" s="66">
        <f>SUM(H15:H18)</f>
        <v>27739810.149999999</v>
      </c>
      <c r="I19" s="55"/>
      <c r="J19" s="66">
        <v>24176910.420000002</v>
      </c>
    </row>
    <row r="20" spans="1:10" x14ac:dyDescent="0.3">
      <c r="H20" s="30"/>
      <c r="J20" s="30"/>
    </row>
    <row r="21" spans="1:10" x14ac:dyDescent="0.3">
      <c r="A21" s="93" t="s">
        <v>158</v>
      </c>
      <c r="B21" s="93"/>
      <c r="C21" s="93"/>
      <c r="H21" s="30"/>
      <c r="J21" s="30"/>
    </row>
    <row r="22" spans="1:10" x14ac:dyDescent="0.3">
      <c r="A22" s="93"/>
      <c r="B22" s="93"/>
      <c r="C22" s="93"/>
      <c r="H22" s="30"/>
      <c r="J22" s="30"/>
    </row>
    <row r="23" spans="1:10" ht="15" customHeight="1" x14ac:dyDescent="0.3">
      <c r="B23" s="93" t="s">
        <v>159</v>
      </c>
      <c r="C23" s="93"/>
      <c r="D23" s="93"/>
      <c r="F23" s="52">
        <v>12</v>
      </c>
      <c r="H23" s="30"/>
      <c r="J23" s="30"/>
    </row>
    <row r="24" spans="1:10" ht="15" customHeight="1" x14ac:dyDescent="0.3">
      <c r="B24" s="93"/>
      <c r="C24" s="51" t="s">
        <v>160</v>
      </c>
      <c r="D24" s="93"/>
      <c r="H24" s="30"/>
      <c r="J24" s="30"/>
    </row>
    <row r="25" spans="1:10" ht="15" customHeight="1" x14ac:dyDescent="0.3">
      <c r="D25" s="51" t="s">
        <v>161</v>
      </c>
      <c r="G25" s="55"/>
      <c r="H25" s="24">
        <v>3849709</v>
      </c>
      <c r="I25" s="55"/>
      <c r="J25" s="24">
        <v>3733607</v>
      </c>
    </row>
    <row r="26" spans="1:10" ht="15" customHeight="1" x14ac:dyDescent="0.3">
      <c r="D26" s="51" t="s">
        <v>162</v>
      </c>
      <c r="H26" s="30">
        <v>1189115</v>
      </c>
      <c r="J26" s="30">
        <v>1167298</v>
      </c>
    </row>
    <row r="27" spans="1:10" ht="15" customHeight="1" x14ac:dyDescent="0.3">
      <c r="D27" s="51" t="s">
        <v>163</v>
      </c>
      <c r="H27" s="30"/>
      <c r="J27" s="30"/>
    </row>
    <row r="28" spans="1:10" ht="15" customHeight="1" x14ac:dyDescent="0.3">
      <c r="C28" s="51" t="s">
        <v>164</v>
      </c>
      <c r="H28" s="30"/>
      <c r="J28" s="30"/>
    </row>
    <row r="29" spans="1:10" ht="15" customHeight="1" x14ac:dyDescent="0.3">
      <c r="D29" s="177" t="s">
        <v>165</v>
      </c>
      <c r="E29" s="177"/>
      <c r="H29" s="30">
        <v>432000</v>
      </c>
      <c r="J29" s="30">
        <v>436000</v>
      </c>
    </row>
    <row r="30" spans="1:10" ht="15" customHeight="1" x14ac:dyDescent="0.3">
      <c r="D30" s="51" t="s">
        <v>166</v>
      </c>
      <c r="H30" s="30">
        <v>162000</v>
      </c>
      <c r="J30" s="30">
        <v>150000</v>
      </c>
    </row>
    <row r="31" spans="1:10" ht="15" customHeight="1" x14ac:dyDescent="0.3">
      <c r="D31" s="51" t="s">
        <v>167</v>
      </c>
      <c r="H31" s="30">
        <v>162000</v>
      </c>
      <c r="J31" s="30">
        <v>150000</v>
      </c>
    </row>
    <row r="32" spans="1:10" ht="15" customHeight="1" x14ac:dyDescent="0.3">
      <c r="D32" s="51" t="s">
        <v>168</v>
      </c>
      <c r="H32" s="30">
        <v>108000</v>
      </c>
      <c r="J32" s="30">
        <v>114000</v>
      </c>
    </row>
    <row r="33" spans="1:10" ht="15" customHeight="1" x14ac:dyDescent="0.3">
      <c r="A33" s="165"/>
      <c r="B33" s="165"/>
      <c r="C33" s="165"/>
      <c r="D33" s="165" t="s">
        <v>257</v>
      </c>
      <c r="E33" s="165"/>
      <c r="F33" s="128"/>
      <c r="G33" s="128"/>
      <c r="H33" s="166">
        <v>20000</v>
      </c>
      <c r="I33" s="128"/>
      <c r="J33" s="166">
        <v>0</v>
      </c>
    </row>
    <row r="34" spans="1:10" ht="15" customHeight="1" x14ac:dyDescent="0.3">
      <c r="D34" s="51" t="s">
        <v>169</v>
      </c>
      <c r="H34" s="30">
        <v>50551.79</v>
      </c>
      <c r="J34" s="30">
        <v>133587</v>
      </c>
    </row>
    <row r="35" spans="1:10" ht="15" customHeight="1" x14ac:dyDescent="0.3">
      <c r="D35" s="51" t="s">
        <v>171</v>
      </c>
      <c r="H35" s="30">
        <v>421025</v>
      </c>
      <c r="J35" s="30">
        <v>405885</v>
      </c>
    </row>
    <row r="36" spans="1:10" ht="15" customHeight="1" x14ac:dyDescent="0.3">
      <c r="D36" s="51" t="s">
        <v>170</v>
      </c>
      <c r="H36" s="30">
        <v>90000</v>
      </c>
      <c r="J36" s="30">
        <v>90000</v>
      </c>
    </row>
    <row r="37" spans="1:10" ht="15" customHeight="1" x14ac:dyDescent="0.3">
      <c r="D37" s="51" t="s">
        <v>244</v>
      </c>
      <c r="H37" s="30">
        <v>484500</v>
      </c>
      <c r="J37" s="30">
        <v>495500</v>
      </c>
    </row>
    <row r="38" spans="1:10" ht="15" customHeight="1" x14ac:dyDescent="0.3">
      <c r="D38" s="51" t="s">
        <v>172</v>
      </c>
      <c r="H38" s="30">
        <v>270000</v>
      </c>
      <c r="J38" s="30">
        <v>587385</v>
      </c>
    </row>
    <row r="39" spans="1:10" ht="15" customHeight="1" x14ac:dyDescent="0.3">
      <c r="C39" s="51" t="s">
        <v>173</v>
      </c>
      <c r="E39" s="93"/>
      <c r="H39" s="30"/>
      <c r="J39" s="30"/>
    </row>
    <row r="40" spans="1:10" ht="15" customHeight="1" x14ac:dyDescent="0.3">
      <c r="D40" s="51" t="s">
        <v>174</v>
      </c>
      <c r="H40" s="30">
        <v>604658.88</v>
      </c>
      <c r="J40" s="30">
        <v>588108.6</v>
      </c>
    </row>
    <row r="41" spans="1:10" ht="15" customHeight="1" x14ac:dyDescent="0.3">
      <c r="D41" s="51" t="s">
        <v>175</v>
      </c>
      <c r="H41" s="30">
        <v>21600</v>
      </c>
      <c r="J41" s="30">
        <v>21800</v>
      </c>
    </row>
    <row r="42" spans="1:10" ht="15" customHeight="1" x14ac:dyDescent="0.3">
      <c r="D42" s="51" t="s">
        <v>176</v>
      </c>
      <c r="H42" s="30">
        <v>92642.92</v>
      </c>
      <c r="J42" s="30">
        <v>62685.440000000002</v>
      </c>
    </row>
    <row r="43" spans="1:10" ht="15" customHeight="1" x14ac:dyDescent="0.3">
      <c r="D43" s="51" t="s">
        <v>177</v>
      </c>
      <c r="H43" s="30">
        <v>21600</v>
      </c>
      <c r="J43" s="30">
        <v>21800</v>
      </c>
    </row>
    <row r="44" spans="1:10" ht="15" customHeight="1" x14ac:dyDescent="0.3">
      <c r="C44" s="51" t="s">
        <v>178</v>
      </c>
      <c r="H44" s="30"/>
      <c r="J44" s="30"/>
    </row>
    <row r="45" spans="1:10" ht="15" customHeight="1" x14ac:dyDescent="0.3">
      <c r="D45" s="51" t="s">
        <v>179</v>
      </c>
      <c r="H45" s="30">
        <v>1866633.87</v>
      </c>
      <c r="J45" s="30">
        <v>510147.68</v>
      </c>
    </row>
    <row r="46" spans="1:10" ht="15" customHeight="1" x14ac:dyDescent="0.3">
      <c r="D46" s="51" t="s">
        <v>178</v>
      </c>
      <c r="H46" s="30">
        <v>778904</v>
      </c>
      <c r="J46" s="30">
        <v>403000</v>
      </c>
    </row>
    <row r="47" spans="1:10" ht="15" customHeight="1" x14ac:dyDescent="0.3">
      <c r="D47" s="93" t="s">
        <v>180</v>
      </c>
      <c r="G47" s="55"/>
      <c r="H47" s="66">
        <f>SUM(H25:H46)</f>
        <v>10624940.460000001</v>
      </c>
      <c r="I47" s="55"/>
      <c r="J47" s="66">
        <v>9070803.7200000007</v>
      </c>
    </row>
    <row r="48" spans="1:10" ht="15" customHeight="1" x14ac:dyDescent="0.3">
      <c r="H48" s="30"/>
      <c r="J48" s="30"/>
    </row>
    <row r="49" spans="2:12" x14ac:dyDescent="0.3">
      <c r="B49" s="93" t="s">
        <v>50</v>
      </c>
      <c r="D49" s="93"/>
      <c r="F49" s="52">
        <v>13</v>
      </c>
      <c r="H49" s="30"/>
      <c r="J49" s="30"/>
    </row>
    <row r="50" spans="2:12" x14ac:dyDescent="0.3">
      <c r="B50" s="93"/>
      <c r="C50" s="51" t="s">
        <v>181</v>
      </c>
      <c r="D50" s="93"/>
      <c r="H50" s="30"/>
      <c r="J50" s="30"/>
    </row>
    <row r="51" spans="2:12" x14ac:dyDescent="0.3">
      <c r="D51" s="51" t="s">
        <v>182</v>
      </c>
      <c r="G51" s="55"/>
      <c r="H51" s="24">
        <v>900</v>
      </c>
      <c r="I51" s="55"/>
      <c r="J51" s="24">
        <v>8900</v>
      </c>
    </row>
    <row r="52" spans="2:12" x14ac:dyDescent="0.3">
      <c r="D52" s="51" t="s">
        <v>183</v>
      </c>
      <c r="H52" s="30">
        <v>9600</v>
      </c>
      <c r="J52" s="30">
        <v>16300</v>
      </c>
    </row>
    <row r="53" spans="2:12" x14ac:dyDescent="0.3">
      <c r="C53" s="51" t="s">
        <v>184</v>
      </c>
      <c r="H53" s="30"/>
      <c r="J53" s="30"/>
    </row>
    <row r="54" spans="2:12" x14ac:dyDescent="0.3">
      <c r="D54" s="51" t="s">
        <v>185</v>
      </c>
      <c r="H54" s="30">
        <v>6439</v>
      </c>
      <c r="J54" s="30">
        <v>17700.75</v>
      </c>
    </row>
    <row r="55" spans="2:12" x14ac:dyDescent="0.3">
      <c r="D55" s="51" t="s">
        <v>186</v>
      </c>
      <c r="H55" s="30">
        <v>173053.24</v>
      </c>
      <c r="J55" s="30">
        <v>164568.47</v>
      </c>
    </row>
    <row r="56" spans="2:12" x14ac:dyDescent="0.3">
      <c r="D56" s="51" t="s">
        <v>258</v>
      </c>
      <c r="H56" s="30">
        <v>364072.95</v>
      </c>
      <c r="J56" s="30">
        <v>242003.13</v>
      </c>
    </row>
    <row r="57" spans="2:12" x14ac:dyDescent="0.3">
      <c r="D57" s="51" t="s">
        <v>187</v>
      </c>
      <c r="H57" s="30">
        <v>323589.62</v>
      </c>
      <c r="J57" s="30">
        <v>257930.76</v>
      </c>
    </row>
    <row r="58" spans="2:12" x14ac:dyDescent="0.3">
      <c r="C58" s="51" t="s">
        <v>188</v>
      </c>
      <c r="H58" s="30"/>
      <c r="J58" s="30"/>
    </row>
    <row r="59" spans="2:12" x14ac:dyDescent="0.3">
      <c r="D59" s="51" t="s">
        <v>189</v>
      </c>
      <c r="H59" s="30">
        <v>9104772.6400000006</v>
      </c>
      <c r="J59" s="30">
        <v>4850771.97</v>
      </c>
    </row>
    <row r="60" spans="2:12" x14ac:dyDescent="0.3">
      <c r="D60" s="51" t="s">
        <v>190</v>
      </c>
      <c r="H60" s="30">
        <v>6164</v>
      </c>
      <c r="J60" s="30">
        <v>8680</v>
      </c>
    </row>
    <row r="61" spans="2:12" x14ac:dyDescent="0.3">
      <c r="D61" s="51" t="s">
        <v>191</v>
      </c>
      <c r="H61" s="30">
        <v>1085</v>
      </c>
      <c r="J61" s="30">
        <v>1200</v>
      </c>
    </row>
    <row r="62" spans="2:12" x14ac:dyDescent="0.3">
      <c r="C62" s="51" t="s">
        <v>259</v>
      </c>
      <c r="H62" s="30"/>
      <c r="J62" s="30"/>
    </row>
    <row r="63" spans="2:12" x14ac:dyDescent="0.3">
      <c r="D63" s="51" t="s">
        <v>192</v>
      </c>
      <c r="H63" s="30">
        <v>39691.919999999998</v>
      </c>
      <c r="J63" s="30">
        <v>32000</v>
      </c>
    </row>
    <row r="64" spans="2:12" x14ac:dyDescent="0.3">
      <c r="D64" s="51" t="s">
        <v>193</v>
      </c>
      <c r="H64" s="30">
        <v>28220</v>
      </c>
      <c r="J64" s="30">
        <v>40628.31</v>
      </c>
      <c r="L64" s="95">
        <f>H63+H64</f>
        <v>67911.92</v>
      </c>
    </row>
    <row r="65" spans="3:14" x14ac:dyDescent="0.3">
      <c r="C65" s="51" t="s">
        <v>260</v>
      </c>
      <c r="H65" s="30"/>
      <c r="J65" s="30"/>
      <c r="L65" s="95"/>
    </row>
    <row r="66" spans="3:14" x14ac:dyDescent="0.3">
      <c r="D66" s="51" t="s">
        <v>216</v>
      </c>
      <c r="H66" s="30">
        <v>12335</v>
      </c>
      <c r="J66" s="30">
        <v>0</v>
      </c>
      <c r="L66" s="95"/>
    </row>
    <row r="67" spans="3:14" x14ac:dyDescent="0.3">
      <c r="C67" s="51" t="s">
        <v>194</v>
      </c>
      <c r="H67" s="30"/>
      <c r="J67" s="30"/>
    </row>
    <row r="68" spans="3:14" x14ac:dyDescent="0.3">
      <c r="D68" s="51" t="s">
        <v>195</v>
      </c>
      <c r="H68" s="30">
        <v>208746.65</v>
      </c>
      <c r="J68" s="30">
        <v>160555.07</v>
      </c>
    </row>
    <row r="69" spans="3:14" x14ac:dyDescent="0.3">
      <c r="C69" s="51" t="s">
        <v>212</v>
      </c>
      <c r="H69" s="30"/>
      <c r="J69" s="30"/>
    </row>
    <row r="70" spans="3:14" x14ac:dyDescent="0.3">
      <c r="D70" s="51" t="s">
        <v>212</v>
      </c>
      <c r="H70" s="30">
        <v>729237.17</v>
      </c>
      <c r="J70" s="30">
        <v>709332.55</v>
      </c>
    </row>
    <row r="71" spans="3:14" x14ac:dyDescent="0.3">
      <c r="C71" s="51" t="s">
        <v>196</v>
      </c>
      <c r="H71" s="30"/>
      <c r="J71" s="30"/>
    </row>
    <row r="72" spans="3:14" x14ac:dyDescent="0.3">
      <c r="D72" s="51" t="s">
        <v>197</v>
      </c>
      <c r="H72" s="30"/>
      <c r="J72" s="30"/>
      <c r="N72" s="96">
        <v>399743.06</v>
      </c>
    </row>
    <row r="73" spans="3:14" x14ac:dyDescent="0.3">
      <c r="D73" s="51" t="s">
        <v>198</v>
      </c>
      <c r="H73" s="30">
        <v>0</v>
      </c>
      <c r="J73" s="30">
        <v>46294</v>
      </c>
      <c r="N73" s="96">
        <v>393943.06</v>
      </c>
    </row>
    <row r="74" spans="3:14" x14ac:dyDescent="0.3">
      <c r="D74" s="51" t="s">
        <v>199</v>
      </c>
      <c r="H74" s="31">
        <v>62732.21</v>
      </c>
      <c r="J74" s="31">
        <v>54026</v>
      </c>
      <c r="N74" s="95">
        <f>N72-N73</f>
        <v>5800</v>
      </c>
    </row>
    <row r="75" spans="3:14" x14ac:dyDescent="0.3">
      <c r="D75" s="51" t="s">
        <v>200</v>
      </c>
      <c r="H75" s="30">
        <v>1800</v>
      </c>
      <c r="J75" s="30"/>
    </row>
    <row r="76" spans="3:14" x14ac:dyDescent="0.3">
      <c r="D76" s="51" t="s">
        <v>201</v>
      </c>
      <c r="H76" s="30">
        <v>234174</v>
      </c>
      <c r="J76" s="30"/>
    </row>
    <row r="77" spans="3:14" x14ac:dyDescent="0.3">
      <c r="D77" s="51" t="s">
        <v>202</v>
      </c>
      <c r="H77" s="30">
        <v>5000</v>
      </c>
      <c r="J77" s="30">
        <v>200</v>
      </c>
    </row>
    <row r="78" spans="3:14" x14ac:dyDescent="0.3">
      <c r="D78" s="51" t="s">
        <v>203</v>
      </c>
      <c r="H78" s="31">
        <v>32177</v>
      </c>
      <c r="J78" s="31">
        <v>29530</v>
      </c>
    </row>
    <row r="79" spans="3:14" x14ac:dyDescent="0.3">
      <c r="D79" s="51" t="s">
        <v>204</v>
      </c>
      <c r="H79" s="30">
        <v>47684.5</v>
      </c>
      <c r="J79" s="30">
        <v>112528</v>
      </c>
    </row>
    <row r="80" spans="3:14" x14ac:dyDescent="0.3">
      <c r="D80" s="51" t="s">
        <v>205</v>
      </c>
      <c r="H80" s="31">
        <v>326011.40000000002</v>
      </c>
      <c r="J80" s="31">
        <v>682170.75</v>
      </c>
    </row>
    <row r="81" spans="2:10" x14ac:dyDescent="0.3">
      <c r="D81" s="51" t="s">
        <v>206</v>
      </c>
      <c r="H81" s="30"/>
      <c r="J81" s="30"/>
    </row>
    <row r="82" spans="2:10" x14ac:dyDescent="0.3">
      <c r="D82" s="51" t="s">
        <v>207</v>
      </c>
      <c r="H82" s="30">
        <v>0</v>
      </c>
      <c r="J82" s="30">
        <v>17553</v>
      </c>
    </row>
    <row r="83" spans="2:10" x14ac:dyDescent="0.3">
      <c r="D83" s="94" t="s">
        <v>255</v>
      </c>
      <c r="H83" s="30">
        <v>48000</v>
      </c>
      <c r="J83" s="30"/>
    </row>
    <row r="84" spans="2:10" x14ac:dyDescent="0.3">
      <c r="C84" s="51" t="s">
        <v>261</v>
      </c>
      <c r="D84" s="94"/>
      <c r="H84" s="30"/>
      <c r="J84" s="30"/>
    </row>
    <row r="85" spans="2:10" x14ac:dyDescent="0.3">
      <c r="D85" s="51" t="s">
        <v>245</v>
      </c>
      <c r="H85" s="30">
        <v>553142.37</v>
      </c>
      <c r="J85" s="30">
        <v>484321.7</v>
      </c>
    </row>
    <row r="86" spans="2:10" x14ac:dyDescent="0.3">
      <c r="D86" s="51" t="s">
        <v>214</v>
      </c>
      <c r="H86" s="30">
        <v>4500</v>
      </c>
      <c r="J86" s="30">
        <v>4500</v>
      </c>
    </row>
    <row r="87" spans="2:10" x14ac:dyDescent="0.3">
      <c r="D87" s="51" t="s">
        <v>213</v>
      </c>
      <c r="H87" s="30">
        <v>115775.83</v>
      </c>
      <c r="J87" s="30">
        <v>83710.880000000005</v>
      </c>
    </row>
    <row r="88" spans="2:10" x14ac:dyDescent="0.3">
      <c r="C88" s="51" t="s">
        <v>208</v>
      </c>
      <c r="H88" s="30"/>
      <c r="J88" s="30"/>
    </row>
    <row r="89" spans="2:10" x14ac:dyDescent="0.3">
      <c r="D89" s="51" t="s">
        <v>209</v>
      </c>
      <c r="H89" s="30">
        <v>159800</v>
      </c>
      <c r="J89" s="30">
        <v>154300</v>
      </c>
    </row>
    <row r="90" spans="2:10" x14ac:dyDescent="0.3">
      <c r="D90" s="51" t="s">
        <v>210</v>
      </c>
      <c r="H90" s="30">
        <v>206861.56</v>
      </c>
      <c r="J90" s="30">
        <v>202237.15</v>
      </c>
    </row>
    <row r="91" spans="2:10" x14ac:dyDescent="0.3">
      <c r="D91" s="51" t="s">
        <v>211</v>
      </c>
      <c r="H91" s="30">
        <v>140000</v>
      </c>
      <c r="J91" s="30"/>
    </row>
    <row r="92" spans="2:10" x14ac:dyDescent="0.3">
      <c r="D92" s="51" t="s">
        <v>248</v>
      </c>
      <c r="H92" s="30">
        <v>0</v>
      </c>
      <c r="J92" s="30">
        <v>19496</v>
      </c>
    </row>
    <row r="93" spans="2:10" x14ac:dyDescent="0.3">
      <c r="D93" s="51" t="s">
        <v>215</v>
      </c>
      <c r="H93" s="30">
        <v>1013219</v>
      </c>
      <c r="J93" s="30">
        <v>661801.81000000006</v>
      </c>
    </row>
    <row r="94" spans="2:10" x14ac:dyDescent="0.3">
      <c r="D94" s="93" t="s">
        <v>217</v>
      </c>
      <c r="G94" s="55"/>
      <c r="H94" s="66">
        <f>SUM(H51:H93)</f>
        <v>13958785.060000002</v>
      </c>
      <c r="I94" s="55"/>
      <c r="J94" s="66">
        <v>9063240.3000000007</v>
      </c>
    </row>
    <row r="95" spans="2:10" x14ac:dyDescent="0.3">
      <c r="D95" s="93"/>
      <c r="H95" s="30"/>
      <c r="J95" s="30"/>
    </row>
    <row r="96" spans="2:10" x14ac:dyDescent="0.3">
      <c r="B96" s="93" t="s">
        <v>58</v>
      </c>
      <c r="F96" s="52">
        <v>14</v>
      </c>
      <c r="H96" s="30"/>
      <c r="J96" s="30"/>
    </row>
    <row r="97" spans="2:10" x14ac:dyDescent="0.3">
      <c r="B97" s="93"/>
      <c r="C97" s="51" t="s">
        <v>58</v>
      </c>
      <c r="G97" s="55"/>
      <c r="H97" s="24"/>
      <c r="I97" s="55"/>
      <c r="J97" s="24"/>
    </row>
    <row r="98" spans="2:10" x14ac:dyDescent="0.3">
      <c r="B98" s="93"/>
      <c r="D98" s="51" t="s">
        <v>218</v>
      </c>
      <c r="G98" s="55"/>
      <c r="H98" s="24">
        <v>4728.8500000000004</v>
      </c>
      <c r="I98" s="55"/>
      <c r="J98" s="24">
        <v>1750</v>
      </c>
    </row>
    <row r="99" spans="2:10" x14ac:dyDescent="0.3">
      <c r="B99" s="93"/>
      <c r="D99" s="97" t="s">
        <v>219</v>
      </c>
      <c r="G99" s="55"/>
      <c r="H99" s="24">
        <v>92456</v>
      </c>
      <c r="I99" s="55"/>
      <c r="J99" s="24">
        <v>140235</v>
      </c>
    </row>
    <row r="100" spans="2:10" x14ac:dyDescent="0.3">
      <c r="D100" s="93" t="s">
        <v>220</v>
      </c>
      <c r="G100" s="55"/>
      <c r="H100" s="66">
        <f>SUM(H98:H99)</f>
        <v>97184.85</v>
      </c>
      <c r="I100" s="55"/>
      <c r="J100" s="66">
        <v>141985</v>
      </c>
    </row>
    <row r="101" spans="2:10" x14ac:dyDescent="0.3">
      <c r="D101" s="93"/>
      <c r="G101" s="55"/>
      <c r="H101" s="57"/>
      <c r="I101" s="55"/>
      <c r="J101" s="57"/>
    </row>
    <row r="102" spans="2:10" x14ac:dyDescent="0.3">
      <c r="B102" s="93" t="s">
        <v>59</v>
      </c>
      <c r="D102" s="93"/>
      <c r="F102" s="52">
        <v>15</v>
      </c>
      <c r="H102" s="30"/>
      <c r="J102" s="30"/>
    </row>
    <row r="103" spans="2:10" x14ac:dyDescent="0.3">
      <c r="B103" s="93"/>
      <c r="C103" s="51" t="s">
        <v>221</v>
      </c>
      <c r="D103" s="93"/>
      <c r="H103" s="30"/>
      <c r="J103" s="30"/>
    </row>
    <row r="104" spans="2:10" x14ac:dyDescent="0.3">
      <c r="D104" s="51" t="s">
        <v>222</v>
      </c>
      <c r="G104" s="55"/>
      <c r="H104" s="24">
        <v>26750.7</v>
      </c>
      <c r="I104" s="55"/>
      <c r="J104" s="24">
        <v>17404.560000000001</v>
      </c>
    </row>
    <row r="105" spans="2:10" x14ac:dyDescent="0.3">
      <c r="D105" s="51" t="s">
        <v>223</v>
      </c>
      <c r="H105" s="30">
        <v>159431.28</v>
      </c>
      <c r="J105" s="30">
        <v>99989.74</v>
      </c>
    </row>
    <row r="106" spans="2:10" x14ac:dyDescent="0.3">
      <c r="D106" s="51" t="s">
        <v>224</v>
      </c>
      <c r="H106" s="32">
        <v>393240.48</v>
      </c>
      <c r="J106" s="32">
        <v>298481.78999999998</v>
      </c>
    </row>
    <row r="107" spans="2:10" x14ac:dyDescent="0.3">
      <c r="D107" s="51" t="s">
        <v>225</v>
      </c>
      <c r="H107" s="31">
        <v>674327.82</v>
      </c>
      <c r="J107" s="31">
        <v>446774.97</v>
      </c>
    </row>
    <row r="108" spans="2:10" x14ac:dyDescent="0.3">
      <c r="D108" s="51" t="s">
        <v>226</v>
      </c>
      <c r="H108" s="32">
        <v>81055.199999999997</v>
      </c>
      <c r="J108" s="32">
        <v>73465.05</v>
      </c>
    </row>
    <row r="109" spans="2:10" x14ac:dyDescent="0.3">
      <c r="D109" s="51" t="s">
        <v>227</v>
      </c>
      <c r="H109" s="32">
        <v>15972.48</v>
      </c>
      <c r="J109" s="32">
        <v>12480.24</v>
      </c>
    </row>
    <row r="110" spans="2:10" x14ac:dyDescent="0.3">
      <c r="D110" s="51" t="s">
        <v>246</v>
      </c>
      <c r="H110" s="30">
        <v>28706.9</v>
      </c>
      <c r="J110" s="30">
        <v>17305.8</v>
      </c>
    </row>
    <row r="111" spans="2:10" x14ac:dyDescent="0.3">
      <c r="D111" s="51" t="s">
        <v>228</v>
      </c>
      <c r="H111" s="32">
        <v>41943.24</v>
      </c>
      <c r="J111" s="32">
        <v>44017.83</v>
      </c>
    </row>
    <row r="112" spans="2:10" x14ac:dyDescent="0.3">
      <c r="D112" s="51" t="s">
        <v>229</v>
      </c>
      <c r="H112" s="30">
        <v>275677.8</v>
      </c>
      <c r="J112" s="30">
        <v>51685.8</v>
      </c>
    </row>
    <row r="113" spans="1:17" x14ac:dyDescent="0.3">
      <c r="D113" s="51" t="s">
        <v>230</v>
      </c>
      <c r="H113" s="31">
        <v>11044.8</v>
      </c>
      <c r="J113" s="31">
        <v>11119.05</v>
      </c>
    </row>
    <row r="114" spans="1:17" x14ac:dyDescent="0.3">
      <c r="D114" s="51" t="s">
        <v>231</v>
      </c>
      <c r="H114" s="32">
        <v>69829.2</v>
      </c>
      <c r="J114" s="32">
        <v>66501.899999999994</v>
      </c>
    </row>
    <row r="115" spans="1:17" x14ac:dyDescent="0.3">
      <c r="D115" s="51" t="s">
        <v>232</v>
      </c>
      <c r="H115" s="32">
        <v>22892.04</v>
      </c>
      <c r="J115" s="32">
        <v>902733.08</v>
      </c>
    </row>
    <row r="116" spans="1:17" x14ac:dyDescent="0.3">
      <c r="D116" s="51" t="s">
        <v>233</v>
      </c>
      <c r="H116" s="32">
        <v>1160587.17</v>
      </c>
      <c r="J116" s="32">
        <v>22203.87</v>
      </c>
    </row>
    <row r="117" spans="1:17" x14ac:dyDescent="0.3">
      <c r="C117" s="51" t="s">
        <v>234</v>
      </c>
      <c r="H117" s="30"/>
      <c r="J117" s="30"/>
    </row>
    <row r="118" spans="1:17" x14ac:dyDescent="0.3">
      <c r="D118" s="51" t="s">
        <v>235</v>
      </c>
      <c r="G118" s="55"/>
      <c r="H118" s="24">
        <v>61047.62</v>
      </c>
      <c r="I118" s="55"/>
      <c r="J118" s="28">
        <v>64733.5</v>
      </c>
    </row>
    <row r="119" spans="1:17" x14ac:dyDescent="0.3">
      <c r="D119" s="93" t="s">
        <v>236</v>
      </c>
      <c r="G119" s="55"/>
      <c r="H119" s="66">
        <f>SUM(H104:H118)</f>
        <v>3022506.7299999995</v>
      </c>
      <c r="I119" s="55"/>
      <c r="J119" s="66">
        <v>2128897.1800000002</v>
      </c>
    </row>
    <row r="120" spans="1:17" x14ac:dyDescent="0.3">
      <c r="D120" s="93"/>
      <c r="H120" s="30"/>
      <c r="J120" s="30"/>
    </row>
    <row r="121" spans="1:17" ht="14.4" customHeight="1" x14ac:dyDescent="0.3">
      <c r="D121" s="93" t="s">
        <v>237</v>
      </c>
      <c r="G121" s="55"/>
      <c r="H121" s="66">
        <f>H47+H94+H100+H119</f>
        <v>27703417.100000005</v>
      </c>
      <c r="I121" s="55"/>
      <c r="J121" s="29">
        <v>20404926.200000003</v>
      </c>
    </row>
    <row r="122" spans="1:17" x14ac:dyDescent="0.3">
      <c r="H122" s="30"/>
      <c r="J122" s="30"/>
    </row>
    <row r="123" spans="1:17" ht="16.2" thickBot="1" x14ac:dyDescent="0.35">
      <c r="A123" s="178" t="s">
        <v>238</v>
      </c>
      <c r="B123" s="178"/>
      <c r="C123" s="178"/>
      <c r="D123" s="178"/>
      <c r="G123" s="58"/>
      <c r="H123" s="64">
        <f>H19-H121</f>
        <v>36393.049999993294</v>
      </c>
      <c r="I123" s="58"/>
      <c r="J123" s="64">
        <v>3771984.2199999988</v>
      </c>
      <c r="P123" s="95"/>
      <c r="Q123" s="95"/>
    </row>
    <row r="124" spans="1:17" ht="16.2" thickTop="1" x14ac:dyDescent="0.3"/>
    <row r="125" spans="1:17" x14ac:dyDescent="0.3">
      <c r="A125" s="179" t="s">
        <v>16</v>
      </c>
      <c r="B125" s="179"/>
      <c r="C125" s="179"/>
      <c r="D125" s="179"/>
      <c r="E125" s="179"/>
      <c r="F125" s="179"/>
      <c r="G125" s="179"/>
      <c r="H125" s="179"/>
      <c r="I125" s="179"/>
      <c r="J125" s="179"/>
    </row>
  </sheetData>
  <mergeCells count="9">
    <mergeCell ref="D29:E29"/>
    <mergeCell ref="A123:D123"/>
    <mergeCell ref="A125:J125"/>
    <mergeCell ref="A1:J1"/>
    <mergeCell ref="A2:J2"/>
    <mergeCell ref="A4:J4"/>
    <mergeCell ref="A5:J5"/>
    <mergeCell ref="A6:J6"/>
    <mergeCell ref="B19:D19"/>
  </mergeCells>
  <printOptions horizontalCentered="1"/>
  <pageMargins left="1.1811023622047245" right="0.98425196850393704" top="0.98425196850393704" bottom="0.98425196850393704" header="0.31496062992125984" footer="0.31496062992125984"/>
  <pageSetup scale="91" firstPageNumber="7" orientation="portrait" useFirstPageNumber="1" horizontalDpi="4294967294" verticalDpi="1200" r:id="rId1"/>
  <headerFooter>
    <oddFooter>&amp;C&amp;"Times New Roman,Regular"&amp;12&amp;P</oddFooter>
  </headerFooter>
  <rowBreaks count="1" manualBreakCount="1">
    <brk id="43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R40"/>
  <sheetViews>
    <sheetView zoomScale="70" zoomScaleNormal="70" zoomScaleSheetLayoutView="100" workbookViewId="0">
      <selection activeCell="E11" sqref="E11"/>
    </sheetView>
  </sheetViews>
  <sheetFormatPr defaultColWidth="8.88671875" defaultRowHeight="15" x14ac:dyDescent="0.25"/>
  <cols>
    <col min="1" max="1" width="5.33203125" style="110" customWidth="1"/>
    <col min="2" max="2" width="42.5546875" style="110" customWidth="1"/>
    <col min="3" max="3" width="5.6640625" style="110" customWidth="1"/>
    <col min="4" max="4" width="3.5546875" style="110" customWidth="1"/>
    <col min="5" max="5" width="18.5546875" style="110" customWidth="1"/>
    <col min="6" max="6" width="2.88671875" style="110" customWidth="1"/>
    <col min="7" max="7" width="16.44140625" style="110" customWidth="1"/>
    <col min="8" max="8" width="21.6640625" style="110" hidden="1" customWidth="1"/>
    <col min="9" max="9" width="2.44140625" style="110" hidden="1" customWidth="1"/>
    <col min="10" max="10" width="16.44140625" style="110" hidden="1" customWidth="1"/>
    <col min="11" max="11" width="2.44140625" style="110" hidden="1" customWidth="1"/>
    <col min="12" max="12" width="18.109375" style="137" hidden="1" customWidth="1"/>
    <col min="13" max="13" width="3.109375" style="138" hidden="1" customWidth="1"/>
    <col min="14" max="14" width="0.109375" style="137" hidden="1" customWidth="1"/>
    <col min="15" max="16" width="8.88671875" style="110"/>
    <col min="17" max="17" width="18.109375" style="110" bestFit="1" customWidth="1"/>
    <col min="18" max="18" width="16" style="110" bestFit="1" customWidth="1"/>
    <col min="19" max="16384" width="8.88671875" style="110"/>
  </cols>
  <sheetData>
    <row r="1" spans="1:18" ht="17.399999999999999" x14ac:dyDescent="0.3">
      <c r="A1" s="173" t="s">
        <v>0</v>
      </c>
      <c r="B1" s="173"/>
      <c r="C1" s="173"/>
      <c r="D1" s="173"/>
      <c r="E1" s="173"/>
      <c r="F1" s="173"/>
      <c r="G1" s="173"/>
      <c r="H1" s="109"/>
      <c r="I1" s="109"/>
      <c r="J1" s="109"/>
      <c r="K1" s="109"/>
      <c r="L1" s="109"/>
      <c r="M1" s="109"/>
      <c r="N1" s="109"/>
    </row>
    <row r="2" spans="1:18" ht="18" x14ac:dyDescent="0.35">
      <c r="A2" s="174" t="s">
        <v>76</v>
      </c>
      <c r="B2" s="174"/>
      <c r="C2" s="174"/>
      <c r="D2" s="174"/>
      <c r="E2" s="174"/>
      <c r="F2" s="174"/>
      <c r="G2" s="174"/>
      <c r="H2" s="111"/>
      <c r="I2" s="111"/>
      <c r="J2" s="111"/>
      <c r="K2" s="111"/>
      <c r="L2" s="111"/>
      <c r="M2" s="111"/>
      <c r="N2" s="111"/>
    </row>
    <row r="3" spans="1:18" ht="18" x14ac:dyDescent="0.35">
      <c r="A3" s="50"/>
      <c r="B3" s="50"/>
      <c r="C3" s="50"/>
      <c r="D3" s="50"/>
      <c r="E3" s="50"/>
      <c r="F3" s="50"/>
      <c r="G3" s="50"/>
      <c r="H3" s="111"/>
      <c r="I3" s="111"/>
      <c r="J3" s="111"/>
      <c r="K3" s="111"/>
      <c r="L3" s="111"/>
      <c r="M3" s="111"/>
      <c r="N3" s="111"/>
    </row>
    <row r="4" spans="1:18" ht="18" x14ac:dyDescent="0.35">
      <c r="A4" s="173" t="s">
        <v>249</v>
      </c>
      <c r="B4" s="173"/>
      <c r="C4" s="173"/>
      <c r="D4" s="173"/>
      <c r="E4" s="173"/>
      <c r="F4" s="173"/>
      <c r="G4" s="173"/>
      <c r="H4" s="109"/>
      <c r="I4" s="109"/>
      <c r="J4" s="109"/>
      <c r="K4" s="109"/>
      <c r="L4" s="109"/>
      <c r="M4" s="50"/>
      <c r="N4" s="50"/>
    </row>
    <row r="5" spans="1:18" ht="18" x14ac:dyDescent="0.35">
      <c r="A5" s="181" t="s">
        <v>75</v>
      </c>
      <c r="B5" s="181"/>
      <c r="C5" s="181"/>
      <c r="D5" s="181"/>
      <c r="E5" s="181"/>
      <c r="F5" s="181"/>
      <c r="G5" s="181"/>
      <c r="H5" s="112"/>
      <c r="I5" s="112"/>
      <c r="J5" s="112"/>
      <c r="K5" s="112"/>
      <c r="L5" s="112"/>
      <c r="M5" s="112"/>
      <c r="N5" s="112"/>
    </row>
    <row r="6" spans="1:18" ht="18" x14ac:dyDescent="0.35">
      <c r="A6" s="174" t="s">
        <v>256</v>
      </c>
      <c r="B6" s="174"/>
      <c r="C6" s="174"/>
      <c r="D6" s="174"/>
      <c r="E6" s="174"/>
      <c r="F6" s="174"/>
      <c r="G6" s="174"/>
      <c r="H6" s="111"/>
      <c r="I6" s="111"/>
      <c r="J6" s="111"/>
      <c r="K6" s="111"/>
      <c r="L6" s="111"/>
      <c r="M6" s="111"/>
      <c r="N6" s="111"/>
    </row>
    <row r="7" spans="1:18" ht="15.6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8" ht="15.6" x14ac:dyDescent="0.3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8" ht="15.6" x14ac:dyDescent="0.3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8" ht="15.6" x14ac:dyDescent="0.3">
      <c r="A10" s="51"/>
      <c r="B10" s="51"/>
      <c r="C10" s="53" t="s">
        <v>1</v>
      </c>
      <c r="D10" s="51"/>
      <c r="E10" s="53">
        <v>2022</v>
      </c>
      <c r="F10" s="51"/>
      <c r="G10" s="53">
        <v>2021</v>
      </c>
      <c r="H10" s="53">
        <v>2017</v>
      </c>
      <c r="I10" s="51"/>
      <c r="J10" s="113">
        <v>2016</v>
      </c>
      <c r="K10" s="51"/>
      <c r="L10" s="113">
        <v>2015</v>
      </c>
      <c r="M10" s="114"/>
      <c r="N10" s="113">
        <v>2014</v>
      </c>
    </row>
    <row r="11" spans="1:18" ht="15.6" x14ac:dyDescent="0.3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96"/>
      <c r="M11" s="115"/>
      <c r="N11" s="96"/>
    </row>
    <row r="12" spans="1:18" ht="15.6" x14ac:dyDescent="0.3">
      <c r="A12" s="93" t="s">
        <v>17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96"/>
      <c r="M12" s="115"/>
      <c r="N12" s="96"/>
    </row>
    <row r="13" spans="1:18" ht="15.6" x14ac:dyDescent="0.3">
      <c r="A13" s="51"/>
      <c r="B13" s="51" t="s">
        <v>18</v>
      </c>
      <c r="C13" s="51"/>
      <c r="D13" s="51"/>
      <c r="E13" s="95">
        <v>687356.59</v>
      </c>
      <c r="F13" s="55"/>
      <c r="G13" s="116">
        <v>687356.59</v>
      </c>
      <c r="H13" s="117">
        <v>507356.59</v>
      </c>
      <c r="I13" s="118" t="s">
        <v>4</v>
      </c>
      <c r="J13" s="117">
        <v>507356.59</v>
      </c>
      <c r="K13" s="118" t="s">
        <v>4</v>
      </c>
      <c r="L13" s="117">
        <v>507356.59</v>
      </c>
      <c r="M13" s="119" t="s">
        <v>4</v>
      </c>
      <c r="N13" s="117">
        <v>507356.59</v>
      </c>
    </row>
    <row r="14" spans="1:18" ht="15.6" x14ac:dyDescent="0.3">
      <c r="A14" s="51"/>
      <c r="B14" s="51" t="s">
        <v>19</v>
      </c>
      <c r="C14" s="51"/>
      <c r="D14" s="51"/>
      <c r="E14" s="95"/>
      <c r="F14" s="55"/>
      <c r="G14" s="116"/>
      <c r="H14" s="117"/>
      <c r="I14" s="118"/>
      <c r="J14" s="117"/>
      <c r="K14" s="118"/>
      <c r="L14" s="117">
        <v>0</v>
      </c>
      <c r="M14" s="120"/>
      <c r="N14" s="117">
        <v>0</v>
      </c>
    </row>
    <row r="15" spans="1:18" ht="15.6" x14ac:dyDescent="0.3">
      <c r="A15" s="51"/>
      <c r="B15" s="51" t="s">
        <v>20</v>
      </c>
      <c r="C15" s="51"/>
      <c r="D15" s="51"/>
      <c r="E15" s="95"/>
      <c r="F15" s="55"/>
      <c r="G15" s="116"/>
      <c r="H15" s="117"/>
      <c r="I15" s="118"/>
      <c r="J15" s="117"/>
      <c r="K15" s="118"/>
      <c r="L15" s="117">
        <v>0</v>
      </c>
      <c r="M15" s="120"/>
      <c r="N15" s="117">
        <v>0</v>
      </c>
    </row>
    <row r="16" spans="1:18" ht="15.6" x14ac:dyDescent="0.3">
      <c r="A16" s="51"/>
      <c r="B16" s="93" t="s">
        <v>21</v>
      </c>
      <c r="C16" s="93"/>
      <c r="D16" s="93"/>
      <c r="E16" s="121">
        <v>687356.59</v>
      </c>
      <c r="F16" s="58"/>
      <c r="G16" s="122">
        <v>687356.59</v>
      </c>
      <c r="H16" s="123">
        <v>507356.59</v>
      </c>
      <c r="I16" s="124" t="s">
        <v>4</v>
      </c>
      <c r="J16" s="125">
        <f>SUM(J13:J15)</f>
        <v>507356.59</v>
      </c>
      <c r="K16" s="124" t="s">
        <v>4</v>
      </c>
      <c r="L16" s="125">
        <f>L13</f>
        <v>507356.59</v>
      </c>
      <c r="M16" s="126"/>
      <c r="N16" s="125">
        <f>N13</f>
        <v>507356.59</v>
      </c>
      <c r="Q16" s="127"/>
      <c r="R16" s="127"/>
    </row>
    <row r="17" spans="1:18" ht="15.6" x14ac:dyDescent="0.3">
      <c r="A17" s="51"/>
      <c r="B17" s="51"/>
      <c r="C17" s="51"/>
      <c r="D17" s="51"/>
      <c r="E17" s="95"/>
      <c r="F17" s="55"/>
      <c r="G17" s="116"/>
      <c r="H17" s="117"/>
      <c r="I17" s="118"/>
      <c r="J17" s="117"/>
      <c r="K17" s="118"/>
      <c r="L17" s="117"/>
      <c r="M17" s="120"/>
      <c r="N17" s="117"/>
      <c r="Q17" s="127"/>
      <c r="R17" s="127"/>
    </row>
    <row r="18" spans="1:18" ht="15.6" x14ac:dyDescent="0.3">
      <c r="A18" s="51"/>
      <c r="B18" s="51"/>
      <c r="C18" s="51"/>
      <c r="D18" s="51"/>
      <c r="E18" s="95"/>
      <c r="F18" s="55"/>
      <c r="G18" s="116"/>
      <c r="H18" s="117"/>
      <c r="I18" s="118"/>
      <c r="J18" s="117"/>
      <c r="K18" s="118"/>
      <c r="L18" s="117"/>
      <c r="M18" s="120"/>
      <c r="N18" s="117"/>
    </row>
    <row r="19" spans="1:18" ht="15.6" x14ac:dyDescent="0.3">
      <c r="A19" s="93" t="s">
        <v>22</v>
      </c>
      <c r="B19" s="51"/>
      <c r="C19" s="51"/>
      <c r="D19" s="51"/>
      <c r="E19" s="95"/>
      <c r="F19" s="55"/>
      <c r="G19" s="116"/>
      <c r="H19" s="117"/>
      <c r="I19" s="118"/>
      <c r="J19" s="117"/>
      <c r="K19" s="118"/>
      <c r="L19" s="117"/>
      <c r="M19" s="120"/>
      <c r="N19" s="117"/>
    </row>
    <row r="20" spans="1:18" ht="15.6" x14ac:dyDescent="0.3">
      <c r="A20" s="51"/>
      <c r="B20" s="51" t="s">
        <v>18</v>
      </c>
      <c r="C20" s="51"/>
      <c r="D20" s="51"/>
      <c r="E20" s="95">
        <v>46453916.240000002</v>
      </c>
      <c r="F20" s="55"/>
      <c r="G20" s="116">
        <v>42602927.799999997</v>
      </c>
      <c r="H20" s="117">
        <v>44176941.399999999</v>
      </c>
      <c r="I20" s="118" t="s">
        <v>4</v>
      </c>
      <c r="J20" s="117">
        <v>38185173.539999999</v>
      </c>
      <c r="K20" s="118" t="s">
        <v>4</v>
      </c>
      <c r="L20" s="117">
        <v>33397396.420000002</v>
      </c>
      <c r="M20" s="119"/>
      <c r="N20" s="117">
        <v>27153683.510000002</v>
      </c>
    </row>
    <row r="21" spans="1:18" ht="15.6" x14ac:dyDescent="0.3">
      <c r="A21" s="51"/>
      <c r="B21" s="51" t="s">
        <v>251</v>
      </c>
      <c r="C21" s="51"/>
      <c r="D21" s="51"/>
      <c r="E21" s="95">
        <v>36393.050000000003</v>
      </c>
      <c r="F21" s="55"/>
      <c r="G21" s="116">
        <v>3771984.22</v>
      </c>
      <c r="H21" s="117">
        <v>5897430.6799999997</v>
      </c>
      <c r="I21" s="118"/>
      <c r="J21" s="117">
        <v>5992026.0099999998</v>
      </c>
      <c r="K21" s="118"/>
      <c r="L21" s="117">
        <v>6663374.2199999997</v>
      </c>
      <c r="M21" s="120"/>
      <c r="N21" s="117">
        <v>6252726.1600000001</v>
      </c>
    </row>
    <row r="22" spans="1:18" ht="15.6" x14ac:dyDescent="0.3">
      <c r="A22" s="51"/>
      <c r="B22" s="51" t="s">
        <v>252</v>
      </c>
      <c r="C22" s="128">
        <v>16</v>
      </c>
      <c r="D22" s="51"/>
      <c r="E22" s="95"/>
      <c r="F22" s="55"/>
      <c r="G22" s="129">
        <v>79004.22</v>
      </c>
      <c r="H22" s="117">
        <v>14185585.99</v>
      </c>
      <c r="I22" s="118"/>
      <c r="J22" s="117">
        <v>258.14999999999998</v>
      </c>
      <c r="K22" s="118"/>
      <c r="L22" s="117">
        <v>1875597.1</v>
      </c>
      <c r="M22" s="120"/>
      <c r="N22" s="117">
        <v>9013.25</v>
      </c>
    </row>
    <row r="23" spans="1:18" s="130" customFormat="1" ht="15.6" x14ac:dyDescent="0.3">
      <c r="A23" s="93"/>
      <c r="B23" s="93" t="s">
        <v>21</v>
      </c>
      <c r="C23" s="93"/>
      <c r="D23" s="93"/>
      <c r="E23" s="121">
        <f>E20+E21+E22</f>
        <v>46490309.289999999</v>
      </c>
      <c r="F23" s="58"/>
      <c r="G23" s="122">
        <v>46453916.239999995</v>
      </c>
      <c r="H23" s="123">
        <f>H20+H21-H22</f>
        <v>35888786.089999996</v>
      </c>
      <c r="I23" s="124"/>
      <c r="J23" s="125">
        <f>J20+J21-J22</f>
        <v>44176941.399999999</v>
      </c>
      <c r="K23" s="124"/>
      <c r="L23" s="125">
        <f>L20+L21-L22</f>
        <v>38185173.539999999</v>
      </c>
      <c r="M23" s="126"/>
      <c r="N23" s="125">
        <f>N20+N21-N22</f>
        <v>33397396.420000002</v>
      </c>
    </row>
    <row r="24" spans="1:18" ht="15.6" x14ac:dyDescent="0.3">
      <c r="A24" s="51"/>
      <c r="B24" s="51"/>
      <c r="C24" s="51"/>
      <c r="D24" s="51"/>
      <c r="E24" s="95"/>
      <c r="F24" s="55"/>
      <c r="G24" s="116"/>
      <c r="H24" s="123"/>
      <c r="I24" s="118"/>
      <c r="J24" s="117"/>
      <c r="K24" s="118"/>
      <c r="L24" s="117"/>
      <c r="M24" s="120"/>
      <c r="N24" s="117"/>
    </row>
    <row r="25" spans="1:18" s="130" customFormat="1" ht="15.6" customHeight="1" thickBot="1" x14ac:dyDescent="0.35">
      <c r="A25" s="93" t="s">
        <v>23</v>
      </c>
      <c r="B25" s="93"/>
      <c r="C25" s="93"/>
      <c r="D25" s="93"/>
      <c r="E25" s="131">
        <f>E16+E23</f>
        <v>47177665.880000003</v>
      </c>
      <c r="F25" s="58"/>
      <c r="G25" s="132">
        <v>47141272.829999998</v>
      </c>
      <c r="H25" s="123">
        <f>H16+H23</f>
        <v>36396142.68</v>
      </c>
      <c r="I25" s="124" t="s">
        <v>4</v>
      </c>
      <c r="J25" s="133">
        <f>J16+J23</f>
        <v>44684297.990000002</v>
      </c>
      <c r="K25" s="124" t="s">
        <v>4</v>
      </c>
      <c r="L25" s="134">
        <f>L16+L23</f>
        <v>38692530.130000003</v>
      </c>
      <c r="M25" s="135" t="s">
        <v>4</v>
      </c>
      <c r="N25" s="134">
        <f>N16+N23</f>
        <v>33904753.010000005</v>
      </c>
    </row>
    <row r="26" spans="1:18" ht="16.2" thickTop="1" x14ac:dyDescent="0.25">
      <c r="E26" s="136"/>
      <c r="J26" s="117"/>
    </row>
    <row r="27" spans="1:18" hidden="1" x14ac:dyDescent="0.25">
      <c r="B27" s="110" t="s">
        <v>7</v>
      </c>
    </row>
    <row r="28" spans="1:18" hidden="1" x14ac:dyDescent="0.25"/>
    <row r="29" spans="1:18" hidden="1" x14ac:dyDescent="0.25"/>
    <row r="30" spans="1:18" hidden="1" x14ac:dyDescent="0.25"/>
    <row r="31" spans="1:18" hidden="1" x14ac:dyDescent="0.25"/>
    <row r="32" spans="1:18" hidden="1" x14ac:dyDescent="0.25">
      <c r="B32" s="110" t="s">
        <v>9</v>
      </c>
    </row>
    <row r="33" spans="1:17" hidden="1" x14ac:dyDescent="0.25"/>
    <row r="34" spans="1:17" hidden="1" x14ac:dyDescent="0.25"/>
    <row r="35" spans="1:17" ht="15.6" x14ac:dyDescent="0.3">
      <c r="A35" s="179" t="s">
        <v>16</v>
      </c>
      <c r="B35" s="179"/>
      <c r="C35" s="179"/>
      <c r="D35" s="179"/>
      <c r="E35" s="179"/>
      <c r="F35" s="179"/>
      <c r="G35" s="179"/>
      <c r="L35" s="139"/>
    </row>
    <row r="40" spans="1:17" x14ac:dyDescent="0.25">
      <c r="Q40" s="136"/>
    </row>
  </sheetData>
  <mergeCells count="6">
    <mergeCell ref="A35:G35"/>
    <mergeCell ref="A1:G1"/>
    <mergeCell ref="A2:G2"/>
    <mergeCell ref="A4:G4"/>
    <mergeCell ref="A5:G5"/>
    <mergeCell ref="A6:G6"/>
  </mergeCells>
  <printOptions horizontalCentered="1"/>
  <pageMargins left="1.1811023622047245" right="0.98425196850393704" top="0.98425196850393704" bottom="0.98425196850393704" header="0.31496062992125984" footer="0.31496062992125984"/>
  <pageSetup scale="90" firstPageNumber="10" orientation="portrait" useFirstPageNumber="1" horizontalDpi="4294967294" verticalDpi="1200" r:id="rId1"/>
  <headerFooter>
    <oddFooter>&amp;C&amp;"Times New Roman,Regular" 6</oddFooter>
  </headerFooter>
  <colBreaks count="2" manualBreakCount="2">
    <brk id="7" max="33" man="1"/>
    <brk id="12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F47"/>
  <sheetViews>
    <sheetView zoomScale="70" zoomScaleNormal="70" workbookViewId="0">
      <selection activeCell="F57" sqref="F57"/>
    </sheetView>
  </sheetViews>
  <sheetFormatPr defaultRowHeight="13.2" x14ac:dyDescent="0.25"/>
  <cols>
    <col min="1" max="1" width="52" style="139" customWidth="1"/>
    <col min="2" max="2" width="3.33203125" style="139" customWidth="1"/>
    <col min="3" max="3" width="19.5546875" style="139" customWidth="1"/>
    <col min="4" max="4" width="0.33203125" style="139" customWidth="1"/>
    <col min="5" max="5" width="3.33203125" style="139" customWidth="1"/>
    <col min="6" max="6" width="19.5546875" style="139" customWidth="1"/>
    <col min="7" max="16384" width="8.88671875" style="139"/>
  </cols>
  <sheetData>
    <row r="1" spans="1:6" ht="17.399999999999999" x14ac:dyDescent="0.3">
      <c r="A1" s="173" t="s">
        <v>0</v>
      </c>
      <c r="B1" s="173"/>
      <c r="C1" s="173"/>
      <c r="D1" s="173"/>
      <c r="E1" s="173"/>
      <c r="F1" s="173"/>
    </row>
    <row r="2" spans="1:6" ht="18" x14ac:dyDescent="0.35">
      <c r="A2" s="184" t="s">
        <v>76</v>
      </c>
      <c r="B2" s="184"/>
      <c r="C2" s="184"/>
      <c r="D2" s="184"/>
      <c r="E2" s="184"/>
      <c r="F2" s="184"/>
    </row>
    <row r="3" spans="1:6" ht="18" x14ac:dyDescent="0.35">
      <c r="A3" s="140"/>
      <c r="B3" s="140"/>
      <c r="C3" s="140"/>
      <c r="D3" s="140"/>
      <c r="E3" s="140"/>
      <c r="F3" s="140"/>
    </row>
    <row r="4" spans="1:6" ht="17.399999999999999" x14ac:dyDescent="0.3">
      <c r="A4" s="180" t="s">
        <v>250</v>
      </c>
      <c r="B4" s="180"/>
      <c r="C4" s="180"/>
      <c r="D4" s="180"/>
      <c r="E4" s="180"/>
      <c r="F4" s="180"/>
    </row>
    <row r="5" spans="1:6" ht="18" x14ac:dyDescent="0.35">
      <c r="A5" s="181" t="s">
        <v>75</v>
      </c>
      <c r="B5" s="181"/>
      <c r="C5" s="181"/>
      <c r="D5" s="181"/>
      <c r="E5" s="181"/>
      <c r="F5" s="181"/>
    </row>
    <row r="6" spans="1:6" ht="18" x14ac:dyDescent="0.35">
      <c r="A6" s="184" t="s">
        <v>256</v>
      </c>
      <c r="B6" s="184"/>
      <c r="C6" s="184"/>
      <c r="D6" s="184"/>
      <c r="E6" s="184"/>
      <c r="F6" s="184"/>
    </row>
    <row r="7" spans="1:6" ht="15.6" x14ac:dyDescent="0.3">
      <c r="A7" s="141"/>
      <c r="B7" s="141"/>
      <c r="C7" s="141"/>
      <c r="D7" s="141"/>
      <c r="E7" s="141"/>
      <c r="F7" s="141"/>
    </row>
    <row r="8" spans="1:6" ht="15.6" x14ac:dyDescent="0.3">
      <c r="A8" s="142"/>
      <c r="B8" s="142"/>
      <c r="C8" s="142"/>
      <c r="D8" s="142"/>
      <c r="E8" s="142"/>
      <c r="F8" s="142"/>
    </row>
    <row r="9" spans="1:6" ht="15.6" x14ac:dyDescent="0.3">
      <c r="A9" s="143"/>
      <c r="B9" s="143"/>
      <c r="C9" s="143"/>
      <c r="D9" s="143"/>
      <c r="E9" s="143"/>
      <c r="F9" s="143"/>
    </row>
    <row r="10" spans="1:6" ht="15.6" x14ac:dyDescent="0.3">
      <c r="A10" s="143"/>
      <c r="B10" s="143"/>
      <c r="C10" s="144">
        <v>2022</v>
      </c>
      <c r="D10" s="143"/>
      <c r="E10" s="143"/>
      <c r="F10" s="144">
        <v>2021</v>
      </c>
    </row>
    <row r="11" spans="1:6" ht="15.6" x14ac:dyDescent="0.3">
      <c r="A11" s="143" t="s">
        <v>24</v>
      </c>
      <c r="B11" s="143"/>
      <c r="C11" s="143"/>
      <c r="D11" s="143"/>
      <c r="E11" s="143"/>
      <c r="F11" s="143"/>
    </row>
    <row r="12" spans="1:6" ht="15.6" x14ac:dyDescent="0.3">
      <c r="A12" s="143" t="s">
        <v>25</v>
      </c>
      <c r="B12" s="143"/>
      <c r="C12" s="143"/>
      <c r="D12" s="143"/>
      <c r="E12" s="143"/>
      <c r="F12" s="143"/>
    </row>
    <row r="13" spans="1:6" ht="15.6" x14ac:dyDescent="0.3">
      <c r="A13" s="157" t="s">
        <v>26</v>
      </c>
      <c r="B13" s="158"/>
      <c r="C13" s="33">
        <v>26261039.82</v>
      </c>
      <c r="D13" s="157"/>
      <c r="E13" s="158"/>
      <c r="F13" s="145">
        <v>22919809.649999999</v>
      </c>
    </row>
    <row r="14" spans="1:6" ht="15.6" x14ac:dyDescent="0.3">
      <c r="A14" s="157" t="s">
        <v>27</v>
      </c>
      <c r="B14" s="157"/>
      <c r="C14" s="35">
        <v>766485.54</v>
      </c>
      <c r="D14" s="157"/>
      <c r="E14" s="157"/>
      <c r="F14" s="146">
        <v>690351.91</v>
      </c>
    </row>
    <row r="15" spans="1:6" ht="15.6" x14ac:dyDescent="0.3">
      <c r="A15" s="157" t="s">
        <v>28</v>
      </c>
      <c r="B15" s="157"/>
      <c r="C15" s="34">
        <v>302270.65999999997</v>
      </c>
      <c r="D15" s="157"/>
      <c r="E15" s="157"/>
      <c r="F15" s="147">
        <v>263350</v>
      </c>
    </row>
    <row r="16" spans="1:6" ht="15.6" x14ac:dyDescent="0.3">
      <c r="A16" s="157" t="s">
        <v>29</v>
      </c>
      <c r="B16" s="157"/>
      <c r="C16" s="35">
        <v>110173.23</v>
      </c>
      <c r="D16" s="157"/>
      <c r="E16" s="157"/>
      <c r="F16" s="146">
        <v>16051.43</v>
      </c>
    </row>
    <row r="17" spans="1:6" ht="15.6" x14ac:dyDescent="0.3">
      <c r="A17" s="157" t="s">
        <v>30</v>
      </c>
      <c r="B17" s="157"/>
      <c r="C17" s="35">
        <v>1598909.2</v>
      </c>
      <c r="D17" s="157"/>
      <c r="E17" s="157"/>
      <c r="F17" s="146">
        <v>1098253.3999999999</v>
      </c>
    </row>
    <row r="18" spans="1:6" ht="15.6" x14ac:dyDescent="0.3">
      <c r="A18" s="159" t="s">
        <v>31</v>
      </c>
      <c r="B18" s="158"/>
      <c r="C18" s="36">
        <f>SUM(C13:C17)</f>
        <v>29038878.449999999</v>
      </c>
      <c r="D18" s="159"/>
      <c r="E18" s="158"/>
      <c r="F18" s="148">
        <v>24987816.389999997</v>
      </c>
    </row>
    <row r="19" spans="1:6" ht="15.6" x14ac:dyDescent="0.3">
      <c r="A19" s="143" t="s">
        <v>32</v>
      </c>
      <c r="B19" s="143"/>
      <c r="C19" s="39"/>
      <c r="D19" s="143"/>
      <c r="E19" s="143"/>
      <c r="F19" s="149"/>
    </row>
    <row r="20" spans="1:6" ht="15.6" x14ac:dyDescent="0.3">
      <c r="A20" s="157" t="s">
        <v>33</v>
      </c>
      <c r="B20" s="158"/>
      <c r="C20" s="37">
        <v>19950863.489999998</v>
      </c>
      <c r="D20" s="157"/>
      <c r="E20" s="158"/>
      <c r="F20" s="150">
        <v>14774345.119999999</v>
      </c>
    </row>
    <row r="21" spans="1:6" ht="15.6" x14ac:dyDescent="0.3">
      <c r="A21" s="157" t="s">
        <v>34</v>
      </c>
      <c r="B21" s="157"/>
      <c r="C21" s="39">
        <v>4020402.84</v>
      </c>
      <c r="D21" s="157"/>
      <c r="E21" s="157"/>
      <c r="F21" s="150">
        <v>3975593.08</v>
      </c>
    </row>
    <row r="22" spans="1:6" ht="15.6" x14ac:dyDescent="0.3">
      <c r="A22" s="157" t="s">
        <v>35</v>
      </c>
      <c r="B22" s="157"/>
      <c r="C22" s="38">
        <v>3307518.79</v>
      </c>
      <c r="D22" s="157"/>
      <c r="E22" s="157"/>
      <c r="F22" s="150">
        <v>771535.95</v>
      </c>
    </row>
    <row r="23" spans="1:6" ht="15.6" x14ac:dyDescent="0.3">
      <c r="A23" s="159" t="s">
        <v>36</v>
      </c>
      <c r="B23" s="158"/>
      <c r="C23" s="40">
        <f>SUM(C20:C22)</f>
        <v>27278785.119999997</v>
      </c>
      <c r="D23" s="159"/>
      <c r="E23" s="158"/>
      <c r="F23" s="56">
        <v>19521474.149999999</v>
      </c>
    </row>
    <row r="24" spans="1:6" ht="15.6" x14ac:dyDescent="0.3">
      <c r="A24" s="160" t="s">
        <v>37</v>
      </c>
      <c r="B24" s="158"/>
      <c r="C24" s="161">
        <f>C18-C23</f>
        <v>1760093.3300000019</v>
      </c>
      <c r="D24" s="160"/>
      <c r="E24" s="158"/>
      <c r="F24" s="151">
        <v>5466342.2399999984</v>
      </c>
    </row>
    <row r="25" spans="1:6" ht="15.6" x14ac:dyDescent="0.3">
      <c r="A25" s="160"/>
      <c r="B25" s="160"/>
      <c r="C25" s="152"/>
      <c r="D25" s="160"/>
      <c r="E25" s="160"/>
      <c r="F25" s="152"/>
    </row>
    <row r="26" spans="1:6" ht="15.6" x14ac:dyDescent="0.3">
      <c r="A26" s="143" t="s">
        <v>38</v>
      </c>
      <c r="B26" s="143"/>
      <c r="C26" s="115"/>
      <c r="D26" s="143"/>
      <c r="E26" s="143"/>
      <c r="F26" s="115"/>
    </row>
    <row r="27" spans="1:6" ht="15.6" x14ac:dyDescent="0.3">
      <c r="A27" s="143" t="s">
        <v>39</v>
      </c>
      <c r="B27" s="143"/>
      <c r="C27" s="115"/>
      <c r="D27" s="143"/>
      <c r="E27" s="143"/>
      <c r="F27" s="115"/>
    </row>
    <row r="28" spans="1:6" ht="15.6" x14ac:dyDescent="0.3">
      <c r="A28" s="143" t="s">
        <v>40</v>
      </c>
      <c r="B28" s="158"/>
      <c r="C28" s="39">
        <v>443620.21</v>
      </c>
      <c r="D28" s="143"/>
      <c r="E28" s="158"/>
      <c r="F28" s="115">
        <v>314571</v>
      </c>
    </row>
    <row r="29" spans="1:6" ht="15.6" x14ac:dyDescent="0.3">
      <c r="A29" s="143" t="s">
        <v>41</v>
      </c>
      <c r="B29" s="143"/>
      <c r="C29" s="39"/>
      <c r="D29" s="143"/>
      <c r="E29" s="143"/>
      <c r="F29" s="115"/>
    </row>
    <row r="30" spans="1:6" ht="15.6" x14ac:dyDescent="0.3">
      <c r="A30" s="143" t="s">
        <v>42</v>
      </c>
      <c r="B30" s="158"/>
      <c r="C30" s="39">
        <v>9798516.3200000003</v>
      </c>
      <c r="D30" s="143"/>
      <c r="E30" s="158"/>
      <c r="F30" s="115">
        <v>10955392.4</v>
      </c>
    </row>
    <row r="31" spans="1:6" ht="15.6" x14ac:dyDescent="0.3">
      <c r="A31" s="160" t="s">
        <v>43</v>
      </c>
      <c r="B31" s="158"/>
      <c r="C31" s="41">
        <f>C28-C30</f>
        <v>-9354896.1099999994</v>
      </c>
      <c r="D31" s="41">
        <f t="shared" ref="D31" si="0">D28-D30</f>
        <v>0</v>
      </c>
      <c r="E31" s="152"/>
      <c r="F31" s="41">
        <v>-10640821.4</v>
      </c>
    </row>
    <row r="32" spans="1:6" ht="15.6" x14ac:dyDescent="0.3">
      <c r="A32" s="183"/>
      <c r="B32" s="183"/>
      <c r="C32" s="183"/>
      <c r="D32" s="183"/>
      <c r="E32" s="183"/>
      <c r="F32" s="183"/>
    </row>
    <row r="33" spans="1:6" ht="15.6" x14ac:dyDescent="0.3">
      <c r="A33" s="143" t="s">
        <v>44</v>
      </c>
      <c r="B33" s="143"/>
      <c r="C33" s="115"/>
      <c r="D33" s="115"/>
      <c r="E33" s="115"/>
      <c r="F33" s="115"/>
    </row>
    <row r="34" spans="1:6" ht="15.6" x14ac:dyDescent="0.3">
      <c r="A34" s="143" t="s">
        <v>39</v>
      </c>
      <c r="B34" s="143"/>
      <c r="C34" s="115">
        <v>0</v>
      </c>
      <c r="D34" s="115"/>
      <c r="E34" s="115"/>
      <c r="F34" s="115">
        <v>0</v>
      </c>
    </row>
    <row r="35" spans="1:6" ht="15.6" x14ac:dyDescent="0.3">
      <c r="A35" s="143"/>
      <c r="B35" s="143"/>
      <c r="C35" s="143"/>
      <c r="D35" s="143"/>
      <c r="E35" s="143"/>
      <c r="F35" s="143"/>
    </row>
    <row r="36" spans="1:6" ht="15.6" x14ac:dyDescent="0.3">
      <c r="A36" s="143" t="s">
        <v>41</v>
      </c>
      <c r="B36" s="143"/>
      <c r="C36" s="143"/>
      <c r="D36" s="143"/>
      <c r="E36" s="143"/>
      <c r="F36" s="143"/>
    </row>
    <row r="37" spans="1:6" ht="15.6" x14ac:dyDescent="0.3">
      <c r="A37" s="143" t="s">
        <v>45</v>
      </c>
      <c r="B37" s="158"/>
      <c r="C37" s="39">
        <v>589625.87</v>
      </c>
      <c r="D37" s="143"/>
      <c r="E37" s="158"/>
      <c r="F37" s="115">
        <v>729576</v>
      </c>
    </row>
    <row r="38" spans="1:6" ht="15.6" x14ac:dyDescent="0.3">
      <c r="A38" s="160" t="s">
        <v>46</v>
      </c>
      <c r="B38" s="158"/>
      <c r="C38" s="41">
        <f t="shared" ref="C38:D38" si="1">C34-C37</f>
        <v>-589625.87</v>
      </c>
      <c r="D38" s="41">
        <f t="shared" si="1"/>
        <v>0</v>
      </c>
      <c r="E38" s="152"/>
      <c r="F38" s="41">
        <v>-729576</v>
      </c>
    </row>
    <row r="39" spans="1:6" ht="15.6" x14ac:dyDescent="0.3">
      <c r="A39" s="160"/>
      <c r="B39" s="160"/>
      <c r="C39" s="162"/>
      <c r="D39" s="160"/>
      <c r="E39" s="160"/>
      <c r="F39" s="152"/>
    </row>
    <row r="40" spans="1:6" ht="15.6" x14ac:dyDescent="0.3">
      <c r="A40" s="160" t="s">
        <v>47</v>
      </c>
      <c r="B40" s="158"/>
      <c r="C40" s="152">
        <f t="shared" ref="C40:D40" si="2">C24+C31+C38</f>
        <v>-8184428.6499999976</v>
      </c>
      <c r="D40" s="115">
        <f t="shared" si="2"/>
        <v>0</v>
      </c>
      <c r="E40" s="115"/>
      <c r="F40" s="152">
        <v>-5904055.160000002</v>
      </c>
    </row>
    <row r="41" spans="1:6" ht="15.6" x14ac:dyDescent="0.3">
      <c r="A41" s="160"/>
      <c r="B41" s="160"/>
      <c r="C41" s="162"/>
      <c r="D41" s="160"/>
      <c r="E41" s="160"/>
      <c r="F41" s="152"/>
    </row>
    <row r="42" spans="1:6" ht="15.6" x14ac:dyDescent="0.3">
      <c r="A42" s="143" t="s">
        <v>48</v>
      </c>
      <c r="B42" s="158"/>
      <c r="C42" s="39">
        <v>23445759.949999996</v>
      </c>
      <c r="D42" s="143"/>
      <c r="E42" s="158"/>
      <c r="F42" s="115">
        <v>29349815.109999996</v>
      </c>
    </row>
    <row r="43" spans="1:6" ht="15.6" x14ac:dyDescent="0.3">
      <c r="A43" s="143"/>
      <c r="B43" s="143"/>
      <c r="C43" s="39"/>
      <c r="D43" s="143"/>
      <c r="E43" s="143"/>
      <c r="F43" s="115"/>
    </row>
    <row r="44" spans="1:6" ht="16.2" thickBot="1" x14ac:dyDescent="0.35">
      <c r="A44" s="160" t="s">
        <v>49</v>
      </c>
      <c r="B44" s="144"/>
      <c r="C44" s="163">
        <f>C40+C42</f>
        <v>15261331.299999997</v>
      </c>
      <c r="D44" s="160"/>
      <c r="E44" s="144"/>
      <c r="F44" s="153">
        <v>23445759.949999996</v>
      </c>
    </row>
    <row r="45" spans="1:6" ht="15.6" thickTop="1" x14ac:dyDescent="0.25">
      <c r="A45" s="154"/>
      <c r="B45" s="154"/>
      <c r="C45" s="154"/>
      <c r="D45" s="154"/>
      <c r="E45" s="154"/>
      <c r="F45" s="154"/>
    </row>
    <row r="46" spans="1:6" ht="15.6" x14ac:dyDescent="0.3">
      <c r="A46" s="155"/>
      <c r="B46" s="155"/>
      <c r="C46" s="155"/>
      <c r="D46" s="155"/>
      <c r="E46" s="155"/>
      <c r="F46" s="155"/>
    </row>
    <row r="47" spans="1:6" x14ac:dyDescent="0.25">
      <c r="A47" s="156"/>
      <c r="B47" s="156"/>
      <c r="C47" s="156"/>
      <c r="D47" s="156"/>
      <c r="E47" s="156"/>
      <c r="F47" s="156"/>
    </row>
  </sheetData>
  <mergeCells count="6">
    <mergeCell ref="A32:F32"/>
    <mergeCell ref="A1:F1"/>
    <mergeCell ref="A2:F2"/>
    <mergeCell ref="A4:F4"/>
    <mergeCell ref="A5:F5"/>
    <mergeCell ref="A6:F6"/>
  </mergeCells>
  <pageMargins left="1.5" right="1" top="1" bottom="1" header="0.31496062992125984" footer="0.31496062992125984"/>
  <pageSetup scale="78" orientation="portrait" horizontalDpi="0" verticalDpi="0" r:id="rId1"/>
  <headerFooter>
    <oddFooter>&amp;C&amp;"Times New Roman,Regular"7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sfp</vt:lpstr>
      <vt:lpstr>SFP-DETAILED</vt:lpstr>
      <vt:lpstr>sci</vt:lpstr>
      <vt:lpstr>SCI-DETAILED</vt:lpstr>
      <vt:lpstr>SCE</vt:lpstr>
      <vt:lpstr>scf</vt:lpstr>
      <vt:lpstr>SCE!Print_Area</vt:lpstr>
      <vt:lpstr>scf!Print_Area</vt:lpstr>
      <vt:lpstr>sci!Print_Area</vt:lpstr>
      <vt:lpstr>'SCI-DETAILED'!Print_Area</vt:lpstr>
      <vt:lpstr>sfp!Print_Area</vt:lpstr>
      <vt:lpstr>'SFP-DETAILED'!Print_Area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Statements</dc:title>
  <dc:creator>COA - Naguilian Water District, La Union</dc:creator>
  <cp:lastModifiedBy>Acer</cp:lastModifiedBy>
  <cp:lastPrinted>2022-05-20T03:45:22Z</cp:lastPrinted>
  <dcterms:created xsi:type="dcterms:W3CDTF">2017-02-06T21:33:42Z</dcterms:created>
  <dcterms:modified xsi:type="dcterms:W3CDTF">2023-04-24T11:18:17Z</dcterms:modified>
</cp:coreProperties>
</file>